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HOSI\Báo cáo_Sở LĐTBXH\2016\BCTONGKET2016PHUONGHUONGNHIEMVU2017\"/>
    </mc:Choice>
  </mc:AlternateContent>
  <bookViews>
    <workbookView minimized="1" xWindow="0" yWindow="0" windowWidth="20490" windowHeight="7755" activeTab="2"/>
  </bookViews>
  <sheets>
    <sheet name="01-Tuyển sinh, tốt nghiệp" sheetId="2" r:id="rId1"/>
    <sheet name="02-Kế hoạch đào tạo" sheetId="3" r:id="rId2"/>
    <sheet name="03-Giáo viên dạy nghề (2)" sheetId="5" r:id="rId3"/>
    <sheet name="04.Dự toán thu chi (2)" sheetId="6" r:id="rId4"/>
  </sheets>
  <definedNames>
    <definedName name="_xlnm.Print_Titles" localSheetId="0">'01-Tuyển sinh, tốt nghiệp'!$5:$9</definedName>
    <definedName name="_xlnm.Print_Titles" localSheetId="1">'02-Kế hoạch đào tạo'!$5:$9</definedName>
    <definedName name="_xlnm.Print_Titles" localSheetId="3">'04.Dự toán thu chi (2)'!$7:$7</definedName>
  </definedNames>
  <calcPr calcId="152511"/>
</workbook>
</file>

<file path=xl/calcChain.xml><?xml version="1.0" encoding="utf-8"?>
<calcChain xmlns="http://schemas.openxmlformats.org/spreadsheetml/2006/main">
  <c r="E27" i="6" l="1"/>
  <c r="D27" i="6"/>
  <c r="E26" i="6"/>
  <c r="E25" i="6" s="1"/>
  <c r="D26" i="6"/>
  <c r="D25" i="6"/>
  <c r="C25" i="6"/>
  <c r="C20" i="6"/>
  <c r="C19" i="6"/>
  <c r="C18" i="6" s="1"/>
  <c r="E12" i="6"/>
  <c r="D12" i="6"/>
  <c r="C12" i="6"/>
  <c r="D11" i="6"/>
  <c r="E11" i="6" s="1"/>
  <c r="C9" i="6"/>
  <c r="C8" i="6"/>
  <c r="E23" i="6" l="1"/>
  <c r="E20" i="6" s="1"/>
  <c r="E19" i="6" s="1"/>
  <c r="E18" i="6" s="1"/>
  <c r="E9" i="6"/>
  <c r="E8" i="6" s="1"/>
  <c r="D9" i="6"/>
  <c r="D8" i="6" s="1"/>
  <c r="D23" i="6"/>
  <c r="D20" i="6" s="1"/>
  <c r="D19" i="6" l="1"/>
  <c r="D18" i="6"/>
  <c r="N20" i="5" l="1"/>
  <c r="M20" i="5"/>
  <c r="L20" i="5"/>
  <c r="I20" i="5"/>
  <c r="H20" i="5"/>
  <c r="F20" i="5"/>
  <c r="E20" i="5"/>
  <c r="E17" i="5" s="1"/>
  <c r="C20" i="5"/>
  <c r="N19" i="5"/>
  <c r="N17" i="5" s="1"/>
  <c r="I19" i="5"/>
  <c r="H19" i="5"/>
  <c r="D19" i="5"/>
  <c r="C19" i="5"/>
  <c r="M17" i="5"/>
  <c r="L17" i="5"/>
  <c r="K17" i="5"/>
  <c r="J17" i="5"/>
  <c r="G17" i="5"/>
  <c r="F17" i="5"/>
  <c r="D17" i="5"/>
  <c r="C17" i="5"/>
  <c r="C11" i="5"/>
  <c r="N10" i="5"/>
  <c r="M10" i="5"/>
  <c r="L10" i="5"/>
  <c r="K10" i="5"/>
  <c r="J10" i="5"/>
  <c r="I10" i="5"/>
  <c r="H10" i="5"/>
  <c r="G10" i="5"/>
  <c r="F10" i="5"/>
  <c r="E10" i="5"/>
  <c r="D10" i="5"/>
  <c r="C10" i="5"/>
  <c r="I17" i="5" l="1"/>
  <c r="H17" i="5"/>
  <c r="E29" i="3" l="1"/>
  <c r="F29" i="3"/>
  <c r="G29" i="3"/>
  <c r="H29" i="3"/>
  <c r="I29" i="3"/>
  <c r="J29" i="3"/>
  <c r="E11" i="3"/>
  <c r="F11" i="3"/>
  <c r="G11" i="3"/>
  <c r="H11" i="3"/>
  <c r="I11" i="3"/>
  <c r="J11" i="3"/>
  <c r="E33" i="2" l="1"/>
  <c r="F33" i="2"/>
  <c r="G33" i="2"/>
  <c r="H33" i="2"/>
  <c r="I33" i="2"/>
  <c r="J33" i="2"/>
  <c r="K33" i="2"/>
  <c r="L33" i="2"/>
  <c r="M33" i="2"/>
  <c r="N33" i="2"/>
  <c r="O33" i="2"/>
  <c r="P33" i="2"/>
  <c r="J18" i="2"/>
  <c r="K18" i="2"/>
  <c r="L18" i="2"/>
  <c r="M18" i="2"/>
  <c r="N18" i="2"/>
  <c r="O18" i="2"/>
  <c r="P18" i="2"/>
  <c r="H18" i="2"/>
  <c r="I18" i="2"/>
  <c r="G18" i="2"/>
  <c r="D33" i="2"/>
  <c r="D11" i="3" l="1"/>
  <c r="D29" i="3"/>
  <c r="E11" i="2"/>
  <c r="F11" i="2"/>
  <c r="G11" i="2"/>
  <c r="G37" i="2" s="1"/>
  <c r="H11" i="2"/>
  <c r="H37" i="2" s="1"/>
  <c r="I11" i="2"/>
  <c r="I37" i="2" s="1"/>
  <c r="J11" i="2"/>
  <c r="J37" i="2" s="1"/>
  <c r="K11" i="2"/>
  <c r="K37" i="2" s="1"/>
  <c r="L11" i="2"/>
  <c r="L37" i="2" s="1"/>
  <c r="M11" i="2"/>
  <c r="M37" i="2" s="1"/>
  <c r="N11" i="2"/>
  <c r="N37" i="2" s="1"/>
  <c r="O11" i="2"/>
  <c r="O37" i="2" s="1"/>
  <c r="P11" i="2"/>
  <c r="P37" i="2" s="1"/>
  <c r="E18" i="2"/>
  <c r="F18" i="2"/>
  <c r="D11" i="2"/>
  <c r="D18" i="2"/>
  <c r="F37" i="2" l="1"/>
  <c r="E37" i="2"/>
  <c r="J53" i="3"/>
  <c r="I53" i="3"/>
  <c r="H53" i="3"/>
  <c r="G53" i="3"/>
  <c r="F53" i="3"/>
  <c r="E53" i="3"/>
  <c r="D53" i="3"/>
  <c r="D37" i="2"/>
</calcChain>
</file>

<file path=xl/comments1.xml><?xml version="1.0" encoding="utf-8"?>
<comments xmlns="http://schemas.openxmlformats.org/spreadsheetml/2006/main">
  <authors>
    <author>Windows User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CNĐ: 265svx5.000.000đ/sv
TCN: 1.197hsx3.975.000đ/hs
TC: 6.083.000.000đ
trừ:2,597,000,000đ (771+3,558)x60%
 = 3,486,000,000</t>
        </r>
      </text>
    </comment>
  </commentList>
</comments>
</file>

<file path=xl/sharedStrings.xml><?xml version="1.0" encoding="utf-8"?>
<sst xmlns="http://schemas.openxmlformats.org/spreadsheetml/2006/main" count="231" uniqueCount="115">
  <si>
    <t>Đvt: triệu đồng</t>
  </si>
  <si>
    <t>STT</t>
  </si>
  <si>
    <t xml:space="preserve">CHỈ TIÊU BÁO CÁO </t>
  </si>
  <si>
    <t>I</t>
  </si>
  <si>
    <t xml:space="preserve">Tổng thu </t>
  </si>
  <si>
    <t xml:space="preserve">Nguồn NSNN cấp: </t>
  </si>
  <si>
    <t>- Trung ương</t>
  </si>
  <si>
    <t>- Địa phương</t>
  </si>
  <si>
    <t>Nguồn thu từ hoạt động sự nghiệp</t>
  </si>
  <si>
    <t>Trong đó: Thu học phí</t>
  </si>
  <si>
    <t>- Cao đẳng nghề</t>
  </si>
  <si>
    <t>- Trung cấp nghề</t>
  </si>
  <si>
    <t>- Sơ cấp nghề và DN&lt; 3 tháng</t>
  </si>
  <si>
    <t>Nguồn khác</t>
  </si>
  <si>
    <t>II</t>
  </si>
  <si>
    <t>Tổng chi</t>
  </si>
  <si>
    <t>Chi thường xuyên</t>
  </si>
  <si>
    <t>* Trong đó</t>
  </si>
  <si>
    <t xml:space="preserve"> * Trong đó:</t>
  </si>
  <si>
    <t>Chi đầu tư phát triển</t>
  </si>
  <si>
    <t xml:space="preserve">* Trong đó: </t>
  </si>
  <si>
    <t>- Xây dựng nhà xưởng, phòng học</t>
  </si>
  <si>
    <t>- Mua sắm thiết bị dạy nghề</t>
  </si>
  <si>
    <t>- Phát triển chương trình, giáo trình dạy nghề</t>
  </si>
  <si>
    <t>DỰ KIẾN KH 
NĂM 2017</t>
  </si>
  <si>
    <t>ƯỚC THỰC HIỆN 
NĂM 2016</t>
  </si>
  <si>
    <t>THỰC HIỆN 
NĂM 2015</t>
  </si>
  <si>
    <t>- Phát triển đội ngũ giáo viên và cán bộ quản lý dạy nghề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</si>
  <si>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</si>
  <si>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</si>
  <si>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</si>
  <si>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</si>
  <si>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</si>
  <si>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</si>
  <si>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</si>
  <si>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</si>
  <si>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</si>
  <si>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</si>
  <si>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</si>
  <si>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</si>
  <si>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</si>
  <si>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</si>
  <si>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</si>
  <si>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</si>
  <si>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>Tuyển sinh</t>
  </si>
  <si>
    <t>Tốt nghiệp</t>
  </si>
  <si>
    <t>Trong đó:</t>
  </si>
  <si>
    <t>Dân tôc thiểu số</t>
  </si>
  <si>
    <r>
      <t xml:space="preserve">Thực hiện đến tháng 11 năm 2016
</t>
    </r>
    <r>
      <rPr>
        <i/>
        <sz val="11"/>
        <rFont val="Times New Roman"/>
        <family val="1"/>
      </rPr>
      <t>(Từ 01/01/2016 đến 15/11/2016)</t>
    </r>
  </si>
  <si>
    <r>
      <t xml:space="preserve">UTH cả năm 2016
</t>
    </r>
    <r>
      <rPr>
        <i/>
        <sz val="11"/>
        <rFont val="Times New Roman"/>
        <family val="1"/>
      </rPr>
      <t>(Từ 01/01/2016 đến 31/12/2016)</t>
    </r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</si>
  <si>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</si>
  <si>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</si>
  <si>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</si>
  <si>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</si>
  <si>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</si>
  <si>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t>Biểu 01 - Tuyển sinh, tốt nghiệp</t>
  </si>
  <si>
    <t>Biểu 02 - Kế hoạch đào tạo</t>
  </si>
  <si>
    <t>Kế hoạch thực hiện năm 2017</t>
  </si>
  <si>
    <t>Biểu 03 - Giáo viên dạy nghề</t>
  </si>
  <si>
    <t>TỔNG CỘNG (I + II + III + IV)</t>
  </si>
  <si>
    <t>TT</t>
  </si>
  <si>
    <t>Ngoại ngữ</t>
  </si>
  <si>
    <t>Tin học</t>
  </si>
  <si>
    <t>Nghiệp vụ sư phạm</t>
  </si>
  <si>
    <r>
      <t xml:space="preserve">Khác </t>
    </r>
    <r>
      <rPr>
        <b/>
        <i/>
        <sz val="11"/>
        <rFont val="Times New Roman"/>
        <family val="1"/>
      </rPr>
      <t>(TOEFT, IELTS,...)</t>
    </r>
  </si>
  <si>
    <r>
      <t xml:space="preserve">Khác </t>
    </r>
    <r>
      <rPr>
        <b/>
        <i/>
        <sz val="11"/>
        <rFont val="Times New Roman"/>
        <family val="1"/>
      </rPr>
      <t>(Cử nhân, IC3, ...)</t>
    </r>
  </si>
  <si>
    <t>Theo trình độ, kỷ năng, nghiệp vụ chuyên môn</t>
  </si>
  <si>
    <t>Thỉnh giảng trong nước</t>
  </si>
  <si>
    <t>Quốc tế</t>
  </si>
  <si>
    <t>Tiến sĩ</t>
  </si>
  <si>
    <t>Thạc sĩ</t>
  </si>
  <si>
    <t>Đại học</t>
  </si>
  <si>
    <t>Cao đẳng, cao đẳng nghề</t>
  </si>
  <si>
    <t>Trung cấp, trung cấp nghề</t>
  </si>
  <si>
    <t>Khác</t>
  </si>
  <si>
    <t>Cơ hữu, trong đó:</t>
  </si>
  <si>
    <t>- Biên chế (trực tiếp giảng dạy)</t>
  </si>
  <si>
    <t>- Hợp đồng dài hạn (trực tiếp giảng dạy)</t>
  </si>
  <si>
    <t>- Kiêm nhiệm là cán bộ quản lý</t>
  </si>
  <si>
    <t>Biểu 04: Dự toán thu chi dạy nghề</t>
  </si>
  <si>
    <t>Kỹ năng nghề
(*)</t>
  </si>
  <si>
    <t>Ghi chú:
(*) Chứng chỉ kỹ năng nghề quốc gia; chứng chỉ kỹ năng thực hành nghề trình độ CĐ, TC; chứng nhận bậc thợ 3/7, 4/7, 5/7, 2/6, 3/6, 4/6; bằng tốt nghiệp CĐN, TCN trở lên hoặc nghệ nhân cấp Quốc gia (ưu tú, nhân dân).</t>
  </si>
  <si>
    <t xml:space="preserve">Tổng số </t>
  </si>
  <si>
    <r>
      <t xml:space="preserve">Theo cơ hữu/thỉnh giảng/quốc tế </t>
    </r>
    <r>
      <rPr>
        <b/>
        <i/>
        <sz val="11"/>
        <rFont val="Times New Roman"/>
        <family val="1"/>
      </rPr>
      <t>(Tổng=1+2+3)</t>
    </r>
  </si>
  <si>
    <r>
      <t xml:space="preserve">Theo trình độ chuyên môn </t>
    </r>
    <r>
      <rPr>
        <b/>
        <i/>
        <sz val="11"/>
        <rFont val="Times New Roman"/>
        <family val="1"/>
      </rPr>
      <t>(Tổng=1+2+3+4+5+6)</t>
    </r>
  </si>
  <si>
    <r>
      <t xml:space="preserve">BÁO CÁO CÔNG TÁC ĐÀO TẠO NGHỀ NĂM 2016
</t>
    </r>
    <r>
      <rPr>
        <i/>
        <sz val="12"/>
        <rFont val="Times New Roman"/>
        <family val="1"/>
      </rPr>
      <t>(Đính kèm Công văn số: 28570/SLĐTBXH-DN ngày 15 tháng 11 năm 2016 của Sở Lao động - Thương binh và Xã hội TPHCM)</t>
    </r>
  </si>
  <si>
    <r>
      <t xml:space="preserve">KẾ HOẠCH ĐÀO TẠO NGHỀ NĂM 2017
</t>
    </r>
    <r>
      <rPr>
        <i/>
        <sz val="12"/>
        <rFont val="Times New Roman"/>
        <family val="1"/>
      </rPr>
      <t>(Đính kèm Công văn số: 28570/SLĐTBXH-DN ngày 15 tháng 11 năm 2016 của Sở Lao động - Thương binh và Xã hội TPHCM)</t>
    </r>
  </si>
  <si>
    <t>Công nghệ Ô tô</t>
  </si>
  <si>
    <t>Quản trị doanh nghiệp vừa và nhỏ</t>
  </si>
  <si>
    <t>Điện tử công nghiệp</t>
  </si>
  <si>
    <t>Điện công nghiệp</t>
  </si>
  <si>
    <t>Lắp đặt thiết bị lạnh</t>
  </si>
  <si>
    <t>Cắt gọt kim loại</t>
  </si>
  <si>
    <t>Quản trị mạng máy tính</t>
  </si>
  <si>
    <t>Kế toán doanh nghiệp</t>
  </si>
  <si>
    <t>Cơ điện tử</t>
  </si>
  <si>
    <t>Kỹ thuật mạng ngoại vi và thiết bị đầu cuối</t>
  </si>
  <si>
    <t>Công nghệ may Veston</t>
  </si>
  <si>
    <t>Tài chính doanh nghiệp</t>
  </si>
  <si>
    <t>May thời trang</t>
  </si>
  <si>
    <t>Công nghệ Điện - Điện tử</t>
  </si>
  <si>
    <t>Công nghệ Động lực</t>
  </si>
  <si>
    <t>Công nghệ Cơ khí</t>
  </si>
  <si>
    <t>TRƯỜNG CAO ĐẲNG KỸ THUẬT
LÝ TỰ TRỌNG TP. HỒ CHÍ MINH</t>
  </si>
  <si>
    <t xml:space="preserve">Tên nghề </t>
  </si>
  <si>
    <t>Tên nghề</t>
  </si>
  <si>
    <t>HIỆU TRƯỞNG</t>
  </si>
  <si>
    <t>Ghi chú: Tính đến nay, Trường chưa có học sinh, sinh viên học nghề tốt nghiệp.</t>
  </si>
  <si>
    <r>
      <t xml:space="preserve">GIÁO VIÊN, GIẢNG VIÊN DẠY NGHỀ
</t>
    </r>
    <r>
      <rPr>
        <i/>
        <sz val="12"/>
        <rFont val="Times New Roman"/>
        <family val="1"/>
      </rPr>
      <t>(Đính kèm Công văn số: 28570/SLĐTBXH-DN  ngày 15 tháng 11 năm 2016 của Sở Lao động - Thương binh và Xã hội TPHCM)</t>
    </r>
  </si>
  <si>
    <t>UBND THÀNH PHỐ HỒ CHÍ MINH</t>
  </si>
  <si>
    <t>TRƯỜNG CAO ĐẲNG KỸ THUẬT</t>
  </si>
  <si>
    <t>LÝ TỰ TRỌNG TP. HỒ CHÍ MINH</t>
  </si>
  <si>
    <r>
      <t xml:space="preserve">TỔNG HỢP DỰ TOÁN THU CHI CHO DẠY NGHỀ THỰC HIỆN NĂM 2015, 
ƯỚC THỰC HIỆN NĂM 2016 , KẾ HOẠCH NĂM 2017
</t>
    </r>
    <r>
      <rPr>
        <i/>
        <sz val="12"/>
        <rFont val="Times New Roman"/>
        <family val="1"/>
      </rPr>
      <t>(Đính kèm Công văn số 28570/SLĐTBXH-DN ngày 15  tháng  11  năm 2016 
của Sở Lao động - Thương binh và Xã hội TPHCM)</t>
    </r>
  </si>
  <si>
    <t>Phạm Hữu Lộc</t>
  </si>
  <si>
    <t>Thành phố Hồ Chí Minh, ngày 25 tháng 11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</si>
</sst>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\ ##0"/>
    <numFmt numFmtId="165" formatCode="#\ ###"/>
    <numFmt numFmtId="166" formatCode="_(* #,##0_);_(* \(#,##0\);_(* &quot;-&quot;??_);_(@_)"/>
  </numFmts>
  <fonts count="32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i/>
      <sz val="12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rgb="FFFF0000"/>
      <name val="Calibri Light"/>
      <family val="2"/>
    </font>
    <font>
      <b/>
      <sz val="14"/>
      <color rgb="FFFF0000"/>
      <name val="Calibri Light"/>
      <family val="2"/>
    </font>
    <font>
      <sz val="10"/>
      <name val="Times New Roman"/>
      <family val="1"/>
    </font>
    <font>
      <sz val="11"/>
      <name val="Calibri Light"/>
      <family val="2"/>
    </font>
    <font>
      <sz val="11"/>
      <color indexed="1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i/>
      <u/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/>
    <xf numFmtId="0" fontId="9" fillId="0" borderId="0"/>
    <xf numFmtId="0" fontId="8" fillId="0" borderId="0"/>
    <xf numFmtId="0" fontId="11" fillId="0" borderId="0"/>
    <xf numFmtId="0" fontId="8" fillId="0" borderId="0"/>
    <xf numFmtId="0" fontId="9" fillId="0" borderId="0"/>
    <xf numFmtId="43" fontId="9" fillId="0" borderId="0" applyFont="0" applyFill="0" applyBorder="0" applyAlignment="0" applyProtection="0"/>
  </cellStyleXfs>
  <cellXfs count="172">
    <xf numFmtId="0" fontId="0" fillId="0" borderId="0" xfId="0"/>
    <xf numFmtId="164" fontId="6" fillId="0" borderId="5" xfId="1" quotePrefix="1" applyNumberFormat="1" applyFont="1" applyBorder="1" applyAlignment="1">
      <alignment horizontal="justify" vertical="center" wrapText="1"/>
    </xf>
    <xf numFmtId="165" fontId="6" fillId="0" borderId="5" xfId="1" quotePrefix="1" applyNumberFormat="1" applyFont="1" applyBorder="1" applyAlignment="1">
      <alignment horizontal="justify" vertical="center" wrapText="1"/>
    </xf>
    <xf numFmtId="0" fontId="6" fillId="0" borderId="5" xfId="2" quotePrefix="1" applyFont="1" applyBorder="1" applyAlignment="1">
      <alignment horizontal="justify" vertical="center" wrapText="1"/>
    </xf>
    <xf numFmtId="0" fontId="2" fillId="0" borderId="0" xfId="3" applyFont="1"/>
    <xf numFmtId="0" fontId="2" fillId="0" borderId="0" xfId="3" applyFont="1" applyAlignment="1">
      <alignment vertical="center"/>
    </xf>
    <xf numFmtId="0" fontId="10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164" fontId="5" fillId="0" borderId="5" xfId="1" applyNumberFormat="1" applyFont="1" applyBorder="1" applyAlignment="1">
      <alignment horizontal="justify" vertical="center" wrapText="1"/>
    </xf>
    <xf numFmtId="0" fontId="13" fillId="0" borderId="0" xfId="6" applyFont="1"/>
    <xf numFmtId="0" fontId="14" fillId="0" borderId="0" xfId="6" applyFont="1" applyAlignment="1">
      <alignment vertical="center"/>
    </xf>
    <xf numFmtId="0" fontId="14" fillId="0" borderId="0" xfId="6" applyFont="1" applyAlignment="1">
      <alignment vertical="center" wrapText="1"/>
    </xf>
    <xf numFmtId="0" fontId="14" fillId="0" borderId="0" xfId="6" applyFont="1" applyAlignment="1" applyProtection="1">
      <alignment horizontal="center" vertical="center"/>
      <protection locked="0"/>
    </xf>
    <xf numFmtId="0" fontId="13" fillId="0" borderId="0" xfId="6" applyFont="1" applyAlignment="1" applyProtection="1">
      <alignment wrapText="1"/>
      <protection locked="0"/>
    </xf>
    <xf numFmtId="0" fontId="13" fillId="0" borderId="0" xfId="6" applyFont="1" applyAlignment="1">
      <alignment wrapText="1"/>
    </xf>
    <xf numFmtId="0" fontId="14" fillId="0" borderId="0" xfId="6" applyFont="1" applyAlignment="1">
      <alignment horizontal="left"/>
    </xf>
    <xf numFmtId="0" fontId="14" fillId="0" borderId="0" xfId="6" applyFont="1" applyAlignment="1">
      <alignment horizontal="left" wrapText="1"/>
    </xf>
    <xf numFmtId="0" fontId="13" fillId="0" borderId="0" xfId="6" applyFont="1" applyProtection="1">
      <protection locked="0"/>
    </xf>
    <xf numFmtId="0" fontId="15" fillId="0" borderId="0" xfId="6" applyFont="1" applyAlignment="1">
      <alignment horizontal="right"/>
    </xf>
    <xf numFmtId="0" fontId="16" fillId="0" borderId="0" xfId="6" applyFont="1" applyAlignment="1" applyProtection="1">
      <alignment wrapText="1"/>
      <protection locked="0"/>
    </xf>
    <xf numFmtId="0" fontId="16" fillId="0" borderId="0" xfId="6" applyFont="1" applyProtection="1">
      <protection locked="0"/>
    </xf>
    <xf numFmtId="0" fontId="16" fillId="0" borderId="0" xfId="6" applyFont="1"/>
    <xf numFmtId="0" fontId="16" fillId="0" borderId="0" xfId="6" quotePrefix="1" applyFont="1" applyAlignment="1" applyProtection="1">
      <protection locked="0"/>
    </xf>
    <xf numFmtId="0" fontId="13" fillId="0" borderId="0" xfId="6" quotePrefix="1" applyFont="1" applyAlignment="1">
      <alignment wrapText="1"/>
    </xf>
    <xf numFmtId="0" fontId="12" fillId="0" borderId="5" xfId="6" applyFont="1" applyBorder="1" applyAlignment="1">
      <alignment horizontal="center" vertical="center"/>
    </xf>
    <xf numFmtId="0" fontId="5" fillId="0" borderId="5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 wrapText="1"/>
    </xf>
    <xf numFmtId="0" fontId="5" fillId="0" borderId="5" xfId="6" applyFont="1" applyBorder="1" applyAlignment="1">
      <alignment horizontal="center" vertical="center"/>
    </xf>
    <xf numFmtId="0" fontId="6" fillId="0" borderId="5" xfId="6" applyFont="1" applyBorder="1" applyAlignment="1">
      <alignment horizontal="center" vertical="center"/>
    </xf>
    <xf numFmtId="0" fontId="6" fillId="0" borderId="5" xfId="6" applyFont="1" applyBorder="1" applyAlignment="1">
      <alignment horizontal="center"/>
    </xf>
    <xf numFmtId="0" fontId="12" fillId="0" borderId="5" xfId="6" applyFont="1" applyBorder="1" applyAlignment="1">
      <alignment horizontal="left" vertical="center"/>
    </xf>
    <xf numFmtId="0" fontId="7" fillId="0" borderId="5" xfId="6" applyFont="1" applyBorder="1" applyAlignment="1">
      <alignment horizontal="left" vertical="center"/>
    </xf>
    <xf numFmtId="0" fontId="12" fillId="0" borderId="5" xfId="6" applyFont="1" applyFill="1" applyBorder="1" applyAlignment="1" applyProtection="1">
      <alignment horizontal="center" vertical="center"/>
      <protection locked="0"/>
    </xf>
    <xf numFmtId="0" fontId="5" fillId="0" borderId="5" xfId="6" applyFont="1" applyBorder="1"/>
    <xf numFmtId="0" fontId="12" fillId="2" borderId="5" xfId="6" applyFont="1" applyFill="1" applyBorder="1" applyAlignment="1">
      <alignment horizontal="center" vertical="center"/>
    </xf>
    <xf numFmtId="0" fontId="12" fillId="2" borderId="5" xfId="6" applyFont="1" applyFill="1" applyBorder="1" applyAlignment="1">
      <alignment horizontal="left" vertical="center"/>
    </xf>
    <xf numFmtId="0" fontId="12" fillId="2" borderId="5" xfId="6" applyFont="1" applyFill="1" applyBorder="1" applyAlignment="1" applyProtection="1">
      <alignment horizontal="center" vertical="center"/>
      <protection locked="0"/>
    </xf>
    <xf numFmtId="0" fontId="12" fillId="2" borderId="5" xfId="6" applyFont="1" applyFill="1" applyBorder="1" applyAlignment="1" applyProtection="1">
      <alignment vertical="center"/>
    </xf>
    <xf numFmtId="0" fontId="5" fillId="2" borderId="5" xfId="6" applyFont="1" applyFill="1" applyBorder="1"/>
    <xf numFmtId="0" fontId="5" fillId="0" borderId="5" xfId="6" quotePrefix="1" applyFont="1" applyBorder="1" applyAlignment="1">
      <alignment horizontal="center" vertical="center"/>
    </xf>
    <xf numFmtId="0" fontId="6" fillId="0" borderId="5" xfId="6" quotePrefix="1" applyFont="1" applyBorder="1" applyAlignment="1">
      <alignment horizontal="left" vertical="center"/>
    </xf>
    <xf numFmtId="0" fontId="5" fillId="0" borderId="5" xfId="6" applyFont="1" applyFill="1" applyBorder="1" applyAlignment="1">
      <alignment horizontal="center" vertical="center"/>
    </xf>
    <xf numFmtId="0" fontId="5" fillId="0" borderId="5" xfId="6" applyFont="1" applyBorder="1" applyAlignment="1">
      <alignment vertical="center"/>
    </xf>
    <xf numFmtId="0" fontId="5" fillId="0" borderId="5" xfId="6" quotePrefix="1" applyFont="1" applyBorder="1" applyAlignment="1">
      <alignment horizontal="center" vertical="center" wrapText="1"/>
    </xf>
    <xf numFmtId="0" fontId="5" fillId="0" borderId="5" xfId="6" applyFont="1" applyBorder="1" applyAlignment="1">
      <alignment horizontal="left" vertical="center"/>
    </xf>
    <xf numFmtId="0" fontId="5" fillId="0" borderId="5" xfId="6" applyFont="1" applyFill="1" applyBorder="1" applyAlignment="1">
      <alignment horizontal="center" vertical="center" wrapText="1"/>
    </xf>
    <xf numFmtId="0" fontId="18" fillId="3" borderId="5" xfId="6" applyFont="1" applyFill="1" applyBorder="1" applyAlignment="1" applyProtection="1">
      <alignment vertical="center"/>
    </xf>
    <xf numFmtId="0" fontId="5" fillId="0" borderId="5" xfId="6" applyFont="1" applyFill="1" applyBorder="1" applyAlignment="1" applyProtection="1">
      <alignment vertical="center"/>
      <protection locked="0"/>
    </xf>
    <xf numFmtId="0" fontId="5" fillId="0" borderId="5" xfId="6" applyFont="1" applyBorder="1" applyAlignment="1">
      <alignment horizontal="left" vertical="center" wrapText="1"/>
    </xf>
    <xf numFmtId="0" fontId="12" fillId="0" borderId="5" xfId="6" quotePrefix="1" applyFont="1" applyBorder="1" applyAlignment="1">
      <alignment horizontal="left" vertical="center" wrapText="1"/>
    </xf>
    <xf numFmtId="0" fontId="12" fillId="0" borderId="5" xfId="6" applyFont="1" applyFill="1" applyBorder="1" applyAlignment="1">
      <alignment vertical="center" wrapText="1"/>
    </xf>
    <xf numFmtId="0" fontId="12" fillId="0" borderId="5" xfId="6" applyFont="1" applyBorder="1" applyAlignment="1">
      <alignment vertical="center" wrapText="1"/>
    </xf>
    <xf numFmtId="0" fontId="5" fillId="3" borderId="5" xfId="6" applyFont="1" applyFill="1" applyBorder="1" applyAlignment="1" applyProtection="1">
      <alignment vertical="center"/>
      <protection locked="0"/>
    </xf>
    <xf numFmtId="0" fontId="6" fillId="0" borderId="0" xfId="6" applyFont="1" applyAlignment="1">
      <alignment horizontal="right" vertical="center"/>
    </xf>
    <xf numFmtId="0" fontId="6" fillId="0" borderId="0" xfId="6" applyFont="1" applyAlignment="1" applyProtection="1">
      <alignment horizontal="center" vertical="center"/>
      <protection locked="0"/>
    </xf>
    <xf numFmtId="0" fontId="6" fillId="0" borderId="0" xfId="6" applyFont="1" applyAlignment="1" applyProtection="1">
      <alignment vertical="center" wrapText="1"/>
      <protection locked="0"/>
    </xf>
    <xf numFmtId="0" fontId="6" fillId="0" borderId="4" xfId="6" applyFont="1" applyBorder="1" applyAlignment="1">
      <alignment horizontal="center" vertical="center"/>
    </xf>
    <xf numFmtId="0" fontId="6" fillId="0" borderId="4" xfId="6" applyFont="1" applyBorder="1" applyAlignment="1">
      <alignment horizontal="center" vertical="center" wrapText="1"/>
    </xf>
    <xf numFmtId="0" fontId="12" fillId="2" borderId="4" xfId="6" applyFont="1" applyFill="1" applyBorder="1" applyAlignment="1">
      <alignment horizontal="center" vertical="center"/>
    </xf>
    <xf numFmtId="0" fontId="12" fillId="2" borderId="4" xfId="6" applyFont="1" applyFill="1" applyBorder="1" applyAlignment="1">
      <alignment horizontal="left" vertical="center"/>
    </xf>
    <xf numFmtId="0" fontId="12" fillId="2" borderId="4" xfId="6" applyFont="1" applyFill="1" applyBorder="1" applyAlignment="1" applyProtection="1">
      <alignment horizontal="center" vertical="center"/>
      <protection locked="0"/>
    </xf>
    <xf numFmtId="0" fontId="17" fillId="0" borderId="0" xfId="6" applyFont="1" applyAlignment="1">
      <alignment horizontal="right" vertical="center"/>
    </xf>
    <xf numFmtId="0" fontId="5" fillId="0" borderId="0" xfId="6" quotePrefix="1" applyFont="1" applyBorder="1" applyAlignment="1">
      <alignment horizontal="center" vertical="center" wrapText="1"/>
    </xf>
    <xf numFmtId="0" fontId="5" fillId="0" borderId="0" xfId="6" applyFont="1" applyBorder="1" applyAlignment="1">
      <alignment horizontal="left" vertical="center"/>
    </xf>
    <xf numFmtId="0" fontId="5" fillId="0" borderId="0" xfId="6" applyFont="1" applyFill="1" applyBorder="1" applyAlignment="1">
      <alignment horizontal="center" vertical="center" wrapText="1"/>
    </xf>
    <xf numFmtId="0" fontId="18" fillId="3" borderId="0" xfId="6" applyFont="1" applyFill="1" applyBorder="1" applyAlignment="1" applyProtection="1">
      <alignment vertical="center"/>
    </xf>
    <xf numFmtId="0" fontId="5" fillId="3" borderId="0" xfId="6" applyFont="1" applyFill="1" applyBorder="1" applyAlignment="1" applyProtection="1">
      <alignment vertical="center"/>
      <protection locked="0"/>
    </xf>
    <xf numFmtId="0" fontId="5" fillId="0" borderId="0" xfId="6" applyFont="1" applyBorder="1" applyAlignment="1">
      <alignment vertical="center"/>
    </xf>
    <xf numFmtId="0" fontId="5" fillId="0" borderId="5" xfId="0" applyFont="1" applyBorder="1" applyAlignment="1">
      <alignment horizontal="left" vertical="center" wrapText="1"/>
    </xf>
    <xf numFmtId="0" fontId="1" fillId="0" borderId="0" xfId="0" applyFont="1" applyFill="1"/>
    <xf numFmtId="0" fontId="19" fillId="3" borderId="0" xfId="6" applyFont="1" applyFill="1" applyAlignment="1" applyProtection="1">
      <alignment wrapText="1"/>
      <protection locked="0"/>
    </xf>
    <xf numFmtId="0" fontId="13" fillId="3" borderId="0" xfId="6" applyFont="1" applyFill="1"/>
    <xf numFmtId="0" fontId="20" fillId="3" borderId="0" xfId="6" applyFont="1" applyFill="1" applyAlignment="1" applyProtection="1">
      <alignment horizontal="left" vertical="center"/>
      <protection locked="0"/>
    </xf>
    <xf numFmtId="0" fontId="12" fillId="3" borderId="5" xfId="6" applyFont="1" applyFill="1" applyBorder="1" applyAlignment="1" applyProtection="1">
      <alignment vertical="center"/>
    </xf>
    <xf numFmtId="0" fontId="5" fillId="3" borderId="5" xfId="6" applyFont="1" applyFill="1" applyBorder="1"/>
    <xf numFmtId="0" fontId="5" fillId="3" borderId="5" xfId="6" applyFont="1" applyFill="1" applyBorder="1" applyAlignment="1">
      <alignment vertical="center"/>
    </xf>
    <xf numFmtId="0" fontId="5" fillId="3" borderId="5" xfId="6" applyFont="1" applyFill="1" applyBorder="1" applyAlignment="1">
      <alignment horizontal="center" vertical="center"/>
    </xf>
    <xf numFmtId="0" fontId="12" fillId="0" borderId="5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/>
    </xf>
    <xf numFmtId="0" fontId="12" fillId="0" borderId="0" xfId="6" applyFont="1" applyAlignment="1">
      <alignment horizontal="center" vertical="center" wrapText="1"/>
    </xf>
    <xf numFmtId="0" fontId="22" fillId="0" borderId="0" xfId="6" applyFont="1"/>
    <xf numFmtId="0" fontId="22" fillId="0" borderId="0" xfId="6" applyFont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 applyProtection="1">
      <alignment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0" xfId="6" applyFont="1"/>
    <xf numFmtId="0" fontId="5" fillId="0" borderId="0" xfId="6" applyFont="1" applyAlignment="1">
      <alignment vertical="center"/>
    </xf>
    <xf numFmtId="0" fontId="22" fillId="0" borderId="5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 applyProtection="1">
      <alignment vertical="center"/>
      <protection locked="0"/>
    </xf>
    <xf numFmtId="0" fontId="12" fillId="4" borderId="5" xfId="6" applyFont="1" applyFill="1" applyBorder="1" applyAlignment="1">
      <alignment horizontal="center" vertical="center"/>
    </xf>
    <xf numFmtId="0" fontId="7" fillId="0" borderId="5" xfId="6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/>
    </xf>
    <xf numFmtId="0" fontId="12" fillId="0" borderId="6" xfId="6" applyFont="1" applyBorder="1" applyAlignment="1">
      <alignment horizontal="center" vertical="center"/>
    </xf>
    <xf numFmtId="0" fontId="12" fillId="0" borderId="4" xfId="6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6" xfId="6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 wrapText="1"/>
    </xf>
    <xf numFmtId="0" fontId="1" fillId="0" borderId="0" xfId="6" applyFont="1" applyAlignment="1" applyProtection="1">
      <alignment horizontal="center" vertical="center" wrapText="1"/>
      <protection locked="0"/>
    </xf>
    <xf numFmtId="0" fontId="1" fillId="0" borderId="0" xfId="6" applyFont="1" applyAlignment="1" applyProtection="1">
      <alignment horizontal="center" vertical="center"/>
      <protection locked="0"/>
    </xf>
    <xf numFmtId="0" fontId="12" fillId="4" borderId="2" xfId="6" applyFont="1" applyFill="1" applyBorder="1" applyAlignment="1">
      <alignment horizontal="center" vertical="center"/>
    </xf>
    <xf numFmtId="0" fontId="12" fillId="4" borderId="7" xfId="6" applyFont="1" applyFill="1" applyBorder="1" applyAlignment="1">
      <alignment horizontal="center" vertical="center"/>
    </xf>
    <xf numFmtId="0" fontId="12" fillId="4" borderId="3" xfId="6" applyFont="1" applyFill="1" applyBorder="1" applyAlignment="1">
      <alignment horizontal="center" vertical="center"/>
    </xf>
    <xf numFmtId="0" fontId="12" fillId="0" borderId="2" xfId="6" applyFont="1" applyBorder="1" applyAlignment="1">
      <alignment horizontal="center" vertical="center" wrapText="1"/>
    </xf>
    <xf numFmtId="0" fontId="12" fillId="0" borderId="7" xfId="6" applyFont="1" applyBorder="1" applyAlignment="1">
      <alignment horizontal="center" vertical="center" wrapText="1"/>
    </xf>
    <xf numFmtId="0" fontId="12" fillId="0" borderId="3" xfId="6" applyFont="1" applyBorder="1" applyAlignment="1">
      <alignment horizontal="center" vertical="center" wrapText="1"/>
    </xf>
    <xf numFmtId="0" fontId="5" fillId="0" borderId="0" xfId="6" applyFont="1" applyBorder="1" applyAlignment="1">
      <alignment horizontal="left" vertical="center" wrapText="1"/>
    </xf>
    <xf numFmtId="0" fontId="7" fillId="0" borderId="5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/>
    </xf>
    <xf numFmtId="0" fontId="1" fillId="0" borderId="0" xfId="3" applyFont="1" applyAlignment="1">
      <alignment horizontal="center"/>
    </xf>
    <xf numFmtId="0" fontId="12" fillId="0" borderId="0" xfId="0" applyFont="1" applyAlignment="1" applyProtection="1">
      <alignment horizontal="left" vertical="center"/>
      <protection locked="0"/>
    </xf>
    <xf numFmtId="0" fontId="5" fillId="3" borderId="5" xfId="6" applyFont="1" applyFill="1" applyBorder="1" applyAlignment="1" applyProtection="1">
      <alignment vertical="center"/>
    </xf>
    <xf numFmtId="0" fontId="12" fillId="0" borderId="5" xfId="6" applyFont="1" applyFill="1" applyBorder="1" applyAlignment="1" applyProtection="1">
      <alignment vertical="center"/>
      <protection locked="0"/>
    </xf>
    <xf numFmtId="0" fontId="12" fillId="0" borderId="5" xfId="6" applyFont="1" applyBorder="1"/>
    <xf numFmtId="0" fontId="21" fillId="0" borderId="0" xfId="6" applyFont="1"/>
    <xf numFmtId="0" fontId="21" fillId="0" borderId="0" xfId="6" applyFont="1" applyAlignment="1">
      <alignment vertical="center"/>
    </xf>
    <xf numFmtId="0" fontId="5" fillId="3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0" xfId="6" applyFont="1" applyFill="1"/>
    <xf numFmtId="0" fontId="5" fillId="3" borderId="0" xfId="6" applyFont="1" applyFill="1" applyAlignment="1">
      <alignment vertical="center"/>
    </xf>
    <xf numFmtId="0" fontId="20" fillId="0" borderId="0" xfId="6" applyFont="1" applyFill="1" applyAlignment="1" applyProtection="1">
      <alignment horizontal="left" vertical="center"/>
      <protection locked="0"/>
    </xf>
    <xf numFmtId="0" fontId="13" fillId="0" borderId="0" xfId="6" applyFont="1" applyFill="1" applyAlignment="1" applyProtection="1">
      <alignment wrapText="1"/>
      <protection locked="0"/>
    </xf>
    <xf numFmtId="0" fontId="5" fillId="0" borderId="5" xfId="6" applyFont="1" applyFill="1" applyBorder="1" applyAlignment="1" applyProtection="1">
      <alignment horizontal="center" vertical="center"/>
    </xf>
    <xf numFmtId="0" fontId="5" fillId="0" borderId="5" xfId="6" applyFont="1" applyFill="1" applyBorder="1" applyAlignment="1" applyProtection="1">
      <alignment horizontal="center" vertical="center"/>
      <protection locked="0"/>
    </xf>
    <xf numFmtId="0" fontId="23" fillId="3" borderId="5" xfId="6" applyFont="1" applyFill="1" applyBorder="1" applyAlignment="1" applyProtection="1">
      <alignment horizontal="center" vertical="center"/>
    </xf>
    <xf numFmtId="0" fontId="5" fillId="3" borderId="5" xfId="6" applyFont="1" applyFill="1" applyBorder="1" applyAlignment="1" applyProtection="1">
      <alignment horizontal="center" vertical="center"/>
    </xf>
    <xf numFmtId="0" fontId="5" fillId="3" borderId="5" xfId="6" applyFont="1" applyFill="1" applyBorder="1" applyAlignment="1" applyProtection="1">
      <alignment horizontal="center" vertical="center"/>
      <protection locked="0"/>
    </xf>
    <xf numFmtId="0" fontId="21" fillId="0" borderId="5" xfId="6" applyFont="1" applyFill="1" applyBorder="1" applyAlignment="1">
      <alignment horizontal="center" vertical="center"/>
    </xf>
    <xf numFmtId="0" fontId="21" fillId="0" borderId="5" xfId="6" applyFont="1" applyBorder="1" applyAlignment="1">
      <alignment horizontal="center" vertical="center"/>
    </xf>
    <xf numFmtId="0" fontId="21" fillId="0" borderId="0" xfId="6" applyFont="1" applyBorder="1"/>
    <xf numFmtId="0" fontId="21" fillId="0" borderId="0" xfId="6" applyFont="1" applyBorder="1" applyAlignment="1">
      <alignment vertical="center"/>
    </xf>
    <xf numFmtId="0" fontId="21" fillId="0" borderId="0" xfId="6" applyFont="1" applyBorder="1" applyAlignment="1">
      <alignment horizontal="left" vertical="center"/>
    </xf>
    <xf numFmtId="0" fontId="21" fillId="0" borderId="0" xfId="6" applyFont="1" applyFill="1" applyBorder="1" applyAlignment="1">
      <alignment horizontal="center"/>
    </xf>
    <xf numFmtId="0" fontId="24" fillId="0" borderId="0" xfId="6" applyFont="1" applyAlignment="1" applyProtection="1">
      <alignment wrapText="1"/>
      <protection locked="0"/>
    </xf>
    <xf numFmtId="0" fontId="24" fillId="0" borderId="0" xfId="6" applyFont="1" applyProtection="1">
      <protection locked="0"/>
    </xf>
    <xf numFmtId="0" fontId="24" fillId="0" borderId="0" xfId="6" applyFont="1"/>
    <xf numFmtId="0" fontId="25" fillId="0" borderId="0" xfId="6" applyFont="1"/>
    <xf numFmtId="0" fontId="24" fillId="0" borderId="0" xfId="6" quotePrefix="1" applyFont="1" applyAlignment="1" applyProtection="1">
      <protection locked="0"/>
    </xf>
    <xf numFmtId="0" fontId="21" fillId="0" borderId="0" xfId="6" quotePrefix="1" applyFont="1" applyAlignment="1">
      <alignment wrapText="1"/>
    </xf>
    <xf numFmtId="0" fontId="21" fillId="0" borderId="0" xfId="6" applyFont="1" applyAlignment="1">
      <alignment wrapText="1"/>
    </xf>
    <xf numFmtId="0" fontId="21" fillId="0" borderId="0" xfId="6" applyFont="1" applyProtection="1">
      <protection locked="0"/>
    </xf>
    <xf numFmtId="0" fontId="2" fillId="0" borderId="0" xfId="6" applyFont="1" applyAlignment="1">
      <alignment horizontal="left"/>
    </xf>
    <xf numFmtId="0" fontId="2" fillId="0" borderId="0" xfId="6" applyFont="1"/>
    <xf numFmtId="0" fontId="1" fillId="0" borderId="0" xfId="6" applyFont="1" applyAlignment="1">
      <alignment horizontal="left" vertical="center"/>
    </xf>
    <xf numFmtId="0" fontId="10" fillId="0" borderId="0" xfId="6" applyFont="1" applyAlignment="1">
      <alignment horizontal="right" vertical="center"/>
    </xf>
    <xf numFmtId="0" fontId="1" fillId="0" borderId="0" xfId="6" applyFont="1" applyAlignment="1">
      <alignment vertical="center"/>
    </xf>
    <xf numFmtId="0" fontId="1" fillId="0" borderId="0" xfId="6" applyFont="1"/>
    <xf numFmtId="0" fontId="2" fillId="0" borderId="0" xfId="6" applyFont="1" applyAlignment="1">
      <alignment horizontal="center"/>
    </xf>
    <xf numFmtId="0" fontId="1" fillId="0" borderId="0" xfId="6" applyFont="1" applyAlignment="1">
      <alignment horizontal="center" wrapText="1"/>
    </xf>
    <xf numFmtId="0" fontId="10" fillId="0" borderId="0" xfId="6" applyFont="1" applyAlignment="1">
      <alignment horizontal="right"/>
    </xf>
    <xf numFmtId="0" fontId="1" fillId="0" borderId="1" xfId="6" applyFont="1" applyBorder="1" applyAlignment="1">
      <alignment horizontal="center" vertical="center"/>
    </xf>
    <xf numFmtId="0" fontId="1" fillId="0" borderId="1" xfId="6" applyFont="1" applyBorder="1" applyAlignment="1">
      <alignment horizontal="center" vertical="center" wrapText="1"/>
    </xf>
    <xf numFmtId="0" fontId="3" fillId="0" borderId="5" xfId="6" applyFont="1" applyBorder="1" applyAlignment="1">
      <alignment horizontal="center" vertical="center"/>
    </xf>
    <xf numFmtId="0" fontId="3" fillId="0" borderId="5" xfId="6" applyFont="1" applyBorder="1" applyAlignment="1">
      <alignment vertical="center"/>
    </xf>
    <xf numFmtId="166" fontId="26" fillId="0" borderId="5" xfId="7" applyNumberFormat="1" applyFont="1" applyBorder="1" applyAlignment="1">
      <alignment horizontal="center" vertical="center" wrapText="1"/>
    </xf>
    <xf numFmtId="0" fontId="4" fillId="0" borderId="5" xfId="6" applyFont="1" applyBorder="1" applyAlignment="1">
      <alignment horizontal="center" vertical="center" wrapText="1"/>
    </xf>
    <xf numFmtId="0" fontId="5" fillId="0" borderId="5" xfId="6" applyFont="1" applyBorder="1" applyAlignment="1">
      <alignment vertical="center" wrapText="1"/>
    </xf>
    <xf numFmtId="0" fontId="6" fillId="0" borderId="5" xfId="6" quotePrefix="1" applyFont="1" applyBorder="1" applyAlignment="1">
      <alignment vertical="center" wrapText="1"/>
    </xf>
    <xf numFmtId="0" fontId="4" fillId="0" borderId="5" xfId="6" applyFont="1" applyBorder="1" applyAlignment="1">
      <alignment horizontal="center"/>
    </xf>
    <xf numFmtId="166" fontId="27" fillId="0" borderId="5" xfId="7" applyNumberFormat="1" applyFont="1" applyBorder="1" applyAlignment="1">
      <alignment horizontal="center" vertical="center" wrapText="1"/>
    </xf>
    <xf numFmtId="0" fontId="6" fillId="0" borderId="5" xfId="6" quotePrefix="1" applyFont="1" applyBorder="1" applyAlignment="1">
      <alignment horizontal="left" vertical="center" wrapText="1"/>
    </xf>
    <xf numFmtId="166" fontId="28" fillId="0" borderId="5" xfId="7" applyNumberFormat="1" applyFont="1" applyBorder="1" applyAlignment="1">
      <alignment vertical="center"/>
    </xf>
    <xf numFmtId="166" fontId="26" fillId="0" borderId="5" xfId="7" applyNumberFormat="1" applyFont="1" applyBorder="1" applyAlignment="1">
      <alignment vertical="center"/>
    </xf>
    <xf numFmtId="0" fontId="4" fillId="0" borderId="5" xfId="6" applyFont="1" applyBorder="1" applyAlignment="1">
      <alignment vertical="center"/>
    </xf>
    <xf numFmtId="0" fontId="5" fillId="0" borderId="5" xfId="6" applyFont="1" applyBorder="1" applyAlignment="1">
      <alignment horizontal="center"/>
    </xf>
    <xf numFmtId="166" fontId="27" fillId="0" borderId="5" xfId="7" applyNumberFormat="1" applyFont="1" applyBorder="1" applyAlignment="1">
      <alignment vertical="center"/>
    </xf>
    <xf numFmtId="166" fontId="26" fillId="0" borderId="5" xfId="7" applyNumberFormat="1" applyFont="1" applyBorder="1" applyAlignment="1">
      <alignment horizontal="right" vertical="center"/>
    </xf>
    <xf numFmtId="166" fontId="27" fillId="0" borderId="5" xfId="7" applyNumberFormat="1" applyFont="1" applyBorder="1" applyAlignment="1">
      <alignment horizontal="right" vertical="center"/>
    </xf>
    <xf numFmtId="166" fontId="29" fillId="0" borderId="5" xfId="7" applyNumberFormat="1" applyFont="1" applyBorder="1" applyAlignment="1">
      <alignment vertical="center"/>
    </xf>
    <xf numFmtId="0" fontId="1" fillId="0" borderId="0" xfId="6" applyFont="1" applyAlignment="1">
      <alignment horizontal="center" vertical="center"/>
    </xf>
    <xf numFmtId="0" fontId="10" fillId="0" borderId="0" xfId="6" applyFont="1"/>
    <xf numFmtId="0" fontId="1" fillId="0" borderId="0" xfId="6" applyFont="1" applyAlignment="1">
      <alignment horizontal="center"/>
    </xf>
  </cellXfs>
  <cellStyles count="8">
    <cellStyle name="Comma 2" xfId="7"/>
    <cellStyle name="Ledger 17 x 11 in_Anh Hieu 18.01 PL bao cao 1956" xfId="2"/>
    <cellStyle name="Normal" xfId="0" builtinId="0"/>
    <cellStyle name="Normal 2" xfId="4"/>
    <cellStyle name="Normal 3" xfId="6"/>
    <cellStyle name="Normal 5" xfId="3"/>
    <cellStyle name="Normal 9" xfId="5"/>
    <cellStyle name="Normal_KHPT06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opLeftCell="A28" zoomScale="85" zoomScaleNormal="85" workbookViewId="0">
      <selection activeCell="Z35" sqref="Z35"/>
    </sheetView>
  </sheetViews>
  <sheetFormatPr defaultRowHeight="12.75" x14ac:dyDescent="0.2"/>
  <cols>
    <col min="1" max="1" width="4.7109375" style="9" customWidth="1"/>
    <col min="2" max="2" width="33.85546875" style="9" customWidth="1"/>
    <col min="3" max="3" width="9.140625" style="14" customWidth="1"/>
    <col min="4" max="4" width="9.140625" style="9" customWidth="1"/>
    <col min="5" max="5" width="6.28515625" style="9" customWidth="1"/>
    <col min="6" max="6" width="7" style="9" customWidth="1"/>
    <col min="7" max="7" width="8.5703125" style="9" customWidth="1"/>
    <col min="8" max="8" width="6.7109375" style="9" customWidth="1"/>
    <col min="9" max="9" width="6.28515625" style="9" customWidth="1"/>
    <col min="10" max="10" width="8.5703125" style="9" customWidth="1"/>
    <col min="11" max="11" width="6.28515625" style="9" customWidth="1"/>
    <col min="12" max="12" width="7" style="9" customWidth="1"/>
    <col min="13" max="13" width="9" style="9" customWidth="1"/>
    <col min="14" max="14" width="6.140625" style="9" customWidth="1"/>
    <col min="15" max="15" width="6.28515625" style="9" customWidth="1"/>
    <col min="16" max="16" width="7.28515625" style="9" customWidth="1"/>
    <col min="17" max="24" width="4.140625" style="9" customWidth="1"/>
    <col min="25" max="16384" width="9.140625" style="9"/>
  </cols>
  <sheetData>
    <row r="1" spans="1:16" ht="18.75" x14ac:dyDescent="0.25">
      <c r="A1" s="69"/>
      <c r="B1" s="10"/>
      <c r="C1" s="11"/>
      <c r="E1" s="70"/>
      <c r="F1" s="70"/>
      <c r="G1" s="72"/>
      <c r="H1" s="71"/>
      <c r="P1" s="53" t="s">
        <v>55</v>
      </c>
    </row>
    <row r="2" spans="1:16" ht="36.75" customHeight="1" x14ac:dyDescent="0.2">
      <c r="B2" s="79" t="s">
        <v>103</v>
      </c>
      <c r="C2" s="11"/>
      <c r="E2" s="13"/>
      <c r="F2" s="13"/>
    </row>
    <row r="3" spans="1:16" ht="35.25" customHeight="1" x14ac:dyDescent="0.2">
      <c r="A3" s="98" t="s">
        <v>85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ht="13.5" customHeight="1" x14ac:dyDescent="0.2">
      <c r="A4" s="15"/>
      <c r="B4" s="15"/>
      <c r="C4" s="16"/>
      <c r="D4" s="17"/>
      <c r="E4" s="17"/>
      <c r="F4" s="17"/>
      <c r="G4" s="18"/>
      <c r="P4" s="61" t="s">
        <v>29</v>
      </c>
    </row>
    <row r="5" spans="1:16" ht="28.5" customHeight="1" x14ac:dyDescent="0.2">
      <c r="A5" s="91" t="s">
        <v>1</v>
      </c>
      <c r="B5" s="91" t="s">
        <v>30</v>
      </c>
      <c r="C5" s="94" t="s">
        <v>52</v>
      </c>
      <c r="D5" s="97" t="s">
        <v>48</v>
      </c>
      <c r="E5" s="97"/>
      <c r="F5" s="97"/>
      <c r="G5" s="97"/>
      <c r="H5" s="97"/>
      <c r="I5" s="97"/>
      <c r="J5" s="97" t="s">
        <v>49</v>
      </c>
      <c r="K5" s="97"/>
      <c r="L5" s="97"/>
      <c r="M5" s="97"/>
      <c r="N5" s="97"/>
      <c r="O5" s="97"/>
      <c r="P5" s="97"/>
    </row>
    <row r="6" spans="1:16" ht="21.75" customHeight="1" x14ac:dyDescent="0.2">
      <c r="A6" s="92"/>
      <c r="B6" s="92"/>
      <c r="C6" s="95"/>
      <c r="D6" s="97" t="s">
        <v>44</v>
      </c>
      <c r="E6" s="97"/>
      <c r="F6" s="97"/>
      <c r="G6" s="97" t="s">
        <v>45</v>
      </c>
      <c r="H6" s="97"/>
      <c r="I6" s="97"/>
      <c r="J6" s="97" t="s">
        <v>44</v>
      </c>
      <c r="K6" s="97"/>
      <c r="L6" s="97"/>
      <c r="M6" s="97" t="s">
        <v>45</v>
      </c>
      <c r="N6" s="97"/>
      <c r="O6" s="97"/>
      <c r="P6" s="97"/>
    </row>
    <row r="7" spans="1:16" ht="19.5" customHeight="1" x14ac:dyDescent="0.2">
      <c r="A7" s="92"/>
      <c r="B7" s="92"/>
      <c r="C7" s="95"/>
      <c r="D7" s="97" t="s">
        <v>32</v>
      </c>
      <c r="E7" s="90" t="s">
        <v>46</v>
      </c>
      <c r="F7" s="90"/>
      <c r="G7" s="97" t="s">
        <v>32</v>
      </c>
      <c r="H7" s="90" t="s">
        <v>46</v>
      </c>
      <c r="I7" s="90"/>
      <c r="J7" s="97" t="s">
        <v>32</v>
      </c>
      <c r="K7" s="90" t="s">
        <v>46</v>
      </c>
      <c r="L7" s="90"/>
      <c r="M7" s="97" t="s">
        <v>32</v>
      </c>
      <c r="N7" s="90" t="s">
        <v>46</v>
      </c>
      <c r="O7" s="90"/>
      <c r="P7" s="97" t="s">
        <v>50</v>
      </c>
    </row>
    <row r="8" spans="1:16" ht="84" customHeight="1" x14ac:dyDescent="0.2">
      <c r="A8" s="93"/>
      <c r="B8" s="93"/>
      <c r="C8" s="96"/>
      <c r="D8" s="97"/>
      <c r="E8" s="24" t="s">
        <v>31</v>
      </c>
      <c r="F8" s="26" t="s">
        <v>47</v>
      </c>
      <c r="G8" s="97"/>
      <c r="H8" s="24" t="s">
        <v>31</v>
      </c>
      <c r="I8" s="26" t="s">
        <v>47</v>
      </c>
      <c r="J8" s="97"/>
      <c r="K8" s="24" t="s">
        <v>31</v>
      </c>
      <c r="L8" s="26" t="s">
        <v>47</v>
      </c>
      <c r="M8" s="97"/>
      <c r="N8" s="24" t="s">
        <v>31</v>
      </c>
      <c r="O8" s="26" t="s">
        <v>47</v>
      </c>
      <c r="P8" s="97"/>
    </row>
    <row r="9" spans="1:16" ht="13.5" customHeight="1" x14ac:dyDescent="0.25">
      <c r="A9" s="27" t="s">
        <v>33</v>
      </c>
      <c r="B9" s="27" t="s">
        <v>34</v>
      </c>
      <c r="C9" s="25" t="s">
        <v>35</v>
      </c>
      <c r="D9" s="28">
        <v>1</v>
      </c>
      <c r="E9" s="28">
        <v>2</v>
      </c>
      <c r="F9" s="28">
        <v>3</v>
      </c>
      <c r="G9" s="28">
        <v>4</v>
      </c>
      <c r="H9" s="29">
        <v>5</v>
      </c>
      <c r="I9" s="29">
        <v>6</v>
      </c>
      <c r="J9" s="29">
        <v>7</v>
      </c>
      <c r="K9" s="29">
        <v>8</v>
      </c>
      <c r="L9" s="29">
        <v>9</v>
      </c>
      <c r="M9" s="29">
        <v>10</v>
      </c>
      <c r="N9" s="29">
        <v>11</v>
      </c>
      <c r="O9" s="29">
        <v>12</v>
      </c>
      <c r="P9" s="29">
        <v>13</v>
      </c>
    </row>
    <row r="10" spans="1:16" s="80" customFormat="1" ht="15" customHeight="1" x14ac:dyDescent="0.25">
      <c r="A10" s="30"/>
      <c r="B10" s="31" t="s">
        <v>36</v>
      </c>
      <c r="C10" s="32"/>
      <c r="D10" s="32"/>
      <c r="E10" s="32"/>
      <c r="F10" s="32"/>
      <c r="G10" s="32"/>
      <c r="H10" s="33"/>
      <c r="I10" s="33"/>
      <c r="J10" s="33"/>
      <c r="K10" s="33"/>
      <c r="L10" s="33"/>
      <c r="M10" s="33"/>
      <c r="N10" s="33"/>
      <c r="O10" s="33"/>
      <c r="P10" s="33"/>
    </row>
    <row r="11" spans="1:16" s="80" customFormat="1" ht="20.100000000000001" customHeight="1" x14ac:dyDescent="0.25">
      <c r="A11" s="34" t="s">
        <v>3</v>
      </c>
      <c r="B11" s="35" t="s">
        <v>37</v>
      </c>
      <c r="C11" s="36"/>
      <c r="D11" s="37">
        <f>SUM(D13:D14)</f>
        <v>161</v>
      </c>
      <c r="E11" s="37">
        <f t="shared" ref="E11:P11" si="0">SUM(E13:E14)</f>
        <v>27</v>
      </c>
      <c r="F11" s="37">
        <f t="shared" si="0"/>
        <v>2</v>
      </c>
      <c r="G11" s="37">
        <f t="shared" si="0"/>
        <v>0</v>
      </c>
      <c r="H11" s="37">
        <f t="shared" si="0"/>
        <v>0</v>
      </c>
      <c r="I11" s="37">
        <f t="shared" si="0"/>
        <v>0</v>
      </c>
      <c r="J11" s="37">
        <f t="shared" si="0"/>
        <v>161</v>
      </c>
      <c r="K11" s="37">
        <f t="shared" si="0"/>
        <v>27</v>
      </c>
      <c r="L11" s="37">
        <f t="shared" si="0"/>
        <v>2</v>
      </c>
      <c r="M11" s="37">
        <f t="shared" si="0"/>
        <v>0</v>
      </c>
      <c r="N11" s="37">
        <f t="shared" si="0"/>
        <v>0</v>
      </c>
      <c r="O11" s="37">
        <f t="shared" si="0"/>
        <v>0</v>
      </c>
      <c r="P11" s="37">
        <f t="shared" si="0"/>
        <v>0</v>
      </c>
    </row>
    <row r="12" spans="1:16" s="81" customFormat="1" ht="17.100000000000001" customHeight="1" x14ac:dyDescent="0.2">
      <c r="A12" s="39"/>
      <c r="B12" s="40" t="s">
        <v>51</v>
      </c>
      <c r="C12" s="30"/>
      <c r="D12" s="41"/>
      <c r="E12" s="41"/>
      <c r="F12" s="41"/>
      <c r="G12" s="41"/>
      <c r="H12" s="42"/>
      <c r="I12" s="42"/>
      <c r="J12" s="42"/>
      <c r="K12" s="42"/>
      <c r="L12" s="42"/>
      <c r="M12" s="42"/>
      <c r="N12" s="42"/>
      <c r="O12" s="42"/>
      <c r="P12" s="42"/>
    </row>
    <row r="13" spans="1:16" s="81" customFormat="1" ht="17.100000000000001" customHeight="1" x14ac:dyDescent="0.2">
      <c r="A13" s="43">
        <v>1</v>
      </c>
      <c r="B13" s="68" t="s">
        <v>87</v>
      </c>
      <c r="C13" s="82">
        <v>50510222</v>
      </c>
      <c r="D13" s="83">
        <v>117</v>
      </c>
      <c r="E13" s="47">
        <v>0</v>
      </c>
      <c r="F13" s="47">
        <v>2</v>
      </c>
      <c r="G13" s="112">
        <v>0</v>
      </c>
      <c r="H13" s="47">
        <v>0</v>
      </c>
      <c r="I13" s="47">
        <v>0</v>
      </c>
      <c r="J13" s="83">
        <v>117</v>
      </c>
      <c r="K13" s="47">
        <v>0</v>
      </c>
      <c r="L13" s="47">
        <v>2</v>
      </c>
      <c r="M13" s="112">
        <v>0</v>
      </c>
      <c r="N13" s="47">
        <v>0</v>
      </c>
      <c r="O13" s="47">
        <v>0</v>
      </c>
      <c r="P13" s="47">
        <v>0</v>
      </c>
    </row>
    <row r="14" spans="1:16" s="81" customFormat="1" ht="17.100000000000001" customHeight="1" x14ac:dyDescent="0.2">
      <c r="A14" s="43">
        <v>2</v>
      </c>
      <c r="B14" s="68" t="s">
        <v>88</v>
      </c>
      <c r="C14" s="82">
        <v>50340402</v>
      </c>
      <c r="D14" s="83">
        <v>44</v>
      </c>
      <c r="E14" s="47">
        <v>27</v>
      </c>
      <c r="F14" s="47">
        <v>0</v>
      </c>
      <c r="G14" s="112">
        <v>0</v>
      </c>
      <c r="H14" s="47">
        <v>0</v>
      </c>
      <c r="I14" s="47">
        <v>0</v>
      </c>
      <c r="J14" s="83">
        <v>44</v>
      </c>
      <c r="K14" s="47">
        <v>27</v>
      </c>
      <c r="L14" s="47">
        <v>0</v>
      </c>
      <c r="M14" s="112">
        <v>0</v>
      </c>
      <c r="N14" s="47">
        <v>0</v>
      </c>
      <c r="O14" s="47">
        <v>0</v>
      </c>
      <c r="P14" s="47">
        <v>0</v>
      </c>
    </row>
    <row r="15" spans="1:16" s="81" customFormat="1" ht="17.100000000000001" customHeight="1" x14ac:dyDescent="0.2">
      <c r="A15" s="43"/>
      <c r="B15" s="49" t="s">
        <v>38</v>
      </c>
      <c r="C15" s="50"/>
      <c r="D15" s="50"/>
      <c r="E15" s="47"/>
      <c r="F15" s="47"/>
      <c r="G15" s="47"/>
      <c r="H15" s="42"/>
      <c r="I15" s="42"/>
      <c r="J15" s="42"/>
      <c r="K15" s="42"/>
      <c r="L15" s="42"/>
      <c r="M15" s="42"/>
      <c r="N15" s="42"/>
      <c r="O15" s="42"/>
      <c r="P15" s="42"/>
    </row>
    <row r="16" spans="1:16" s="81" customFormat="1" ht="17.100000000000001" customHeight="1" x14ac:dyDescent="0.2">
      <c r="A16" s="43">
        <v>1</v>
      </c>
      <c r="B16" s="44" t="s">
        <v>104</v>
      </c>
      <c r="C16" s="51"/>
      <c r="D16" s="45"/>
      <c r="E16" s="47"/>
      <c r="F16" s="47"/>
      <c r="G16" s="47"/>
      <c r="H16" s="42"/>
      <c r="I16" s="42"/>
      <c r="J16" s="42"/>
      <c r="K16" s="42"/>
      <c r="L16" s="42"/>
      <c r="M16" s="42"/>
      <c r="N16" s="42"/>
      <c r="O16" s="42"/>
      <c r="P16" s="42"/>
    </row>
    <row r="17" spans="1:16" s="81" customFormat="1" ht="17.100000000000001" customHeight="1" x14ac:dyDescent="0.2">
      <c r="A17" s="43">
        <v>2</v>
      </c>
      <c r="B17" s="48" t="s">
        <v>54</v>
      </c>
      <c r="C17" s="51"/>
      <c r="D17" s="45"/>
      <c r="E17" s="47"/>
      <c r="F17" s="47"/>
      <c r="G17" s="47"/>
      <c r="H17" s="42"/>
      <c r="I17" s="42"/>
      <c r="J17" s="42"/>
      <c r="K17" s="42"/>
      <c r="L17" s="42"/>
      <c r="M17" s="42"/>
      <c r="N17" s="42"/>
      <c r="O17" s="42"/>
      <c r="P17" s="42"/>
    </row>
    <row r="18" spans="1:16" s="80" customFormat="1" ht="20.100000000000001" customHeight="1" x14ac:dyDescent="0.25">
      <c r="A18" s="34" t="s">
        <v>14</v>
      </c>
      <c r="B18" s="35" t="s">
        <v>39</v>
      </c>
      <c r="C18" s="36"/>
      <c r="D18" s="37">
        <f>SUM(D19:D26)</f>
        <v>684</v>
      </c>
      <c r="E18" s="37">
        <f t="shared" ref="E18:P18" si="1">SUM(E19:E26)</f>
        <v>86</v>
      </c>
      <c r="F18" s="37">
        <f t="shared" si="1"/>
        <v>7</v>
      </c>
      <c r="G18" s="37">
        <f t="shared" si="1"/>
        <v>0</v>
      </c>
      <c r="H18" s="37">
        <f t="shared" si="1"/>
        <v>0</v>
      </c>
      <c r="I18" s="37">
        <f t="shared" si="1"/>
        <v>0</v>
      </c>
      <c r="J18" s="37">
        <f t="shared" si="1"/>
        <v>684</v>
      </c>
      <c r="K18" s="37">
        <f t="shared" si="1"/>
        <v>86</v>
      </c>
      <c r="L18" s="37">
        <f t="shared" si="1"/>
        <v>7</v>
      </c>
      <c r="M18" s="37">
        <f t="shared" si="1"/>
        <v>0</v>
      </c>
      <c r="N18" s="37">
        <f t="shared" si="1"/>
        <v>0</v>
      </c>
      <c r="O18" s="37">
        <f t="shared" si="1"/>
        <v>0</v>
      </c>
      <c r="P18" s="37">
        <f t="shared" si="1"/>
        <v>0</v>
      </c>
    </row>
    <row r="19" spans="1:16" s="85" customFormat="1" ht="20.100000000000001" customHeight="1" x14ac:dyDescent="0.25">
      <c r="A19" s="84">
        <v>1</v>
      </c>
      <c r="B19" s="68" t="s">
        <v>89</v>
      </c>
      <c r="C19" s="82">
        <v>40510345</v>
      </c>
      <c r="D19" s="73">
        <v>64</v>
      </c>
      <c r="E19" s="111">
        <v>1</v>
      </c>
      <c r="F19" s="111">
        <v>0</v>
      </c>
      <c r="G19" s="112">
        <v>0</v>
      </c>
      <c r="H19" s="47">
        <v>0</v>
      </c>
      <c r="I19" s="47">
        <v>0</v>
      </c>
      <c r="J19" s="73">
        <v>64</v>
      </c>
      <c r="K19" s="111">
        <v>1</v>
      </c>
      <c r="L19" s="111">
        <v>0</v>
      </c>
      <c r="M19" s="112">
        <v>0</v>
      </c>
      <c r="N19" s="47">
        <v>0</v>
      </c>
      <c r="O19" s="47">
        <v>0</v>
      </c>
      <c r="P19" s="47">
        <v>0</v>
      </c>
    </row>
    <row r="20" spans="1:16" s="85" customFormat="1" ht="20.100000000000001" customHeight="1" x14ac:dyDescent="0.25">
      <c r="A20" s="84">
        <v>2</v>
      </c>
      <c r="B20" s="68" t="s">
        <v>90</v>
      </c>
      <c r="C20" s="82">
        <v>40510302</v>
      </c>
      <c r="D20" s="73">
        <v>76</v>
      </c>
      <c r="E20" s="111">
        <v>0</v>
      </c>
      <c r="F20" s="111">
        <v>0</v>
      </c>
      <c r="G20" s="112">
        <v>0</v>
      </c>
      <c r="H20" s="47">
        <v>0</v>
      </c>
      <c r="I20" s="47">
        <v>0</v>
      </c>
      <c r="J20" s="73">
        <v>76</v>
      </c>
      <c r="K20" s="111">
        <v>0</v>
      </c>
      <c r="L20" s="111">
        <v>0</v>
      </c>
      <c r="M20" s="112">
        <v>0</v>
      </c>
      <c r="N20" s="47">
        <v>0</v>
      </c>
      <c r="O20" s="47">
        <v>0</v>
      </c>
      <c r="P20" s="47">
        <v>0</v>
      </c>
    </row>
    <row r="21" spans="1:16" s="85" customFormat="1" ht="20.100000000000001" customHeight="1" x14ac:dyDescent="0.25">
      <c r="A21" s="84">
        <v>3</v>
      </c>
      <c r="B21" s="68" t="s">
        <v>91</v>
      </c>
      <c r="C21" s="82">
        <v>40510257</v>
      </c>
      <c r="D21" s="73">
        <v>108</v>
      </c>
      <c r="E21" s="111">
        <v>0</v>
      </c>
      <c r="F21" s="111">
        <v>2</v>
      </c>
      <c r="G21" s="112">
        <v>0</v>
      </c>
      <c r="H21" s="47">
        <v>0</v>
      </c>
      <c r="I21" s="47">
        <v>0</v>
      </c>
      <c r="J21" s="73">
        <v>108</v>
      </c>
      <c r="K21" s="111">
        <v>0</v>
      </c>
      <c r="L21" s="111">
        <v>2</v>
      </c>
      <c r="M21" s="112">
        <v>0</v>
      </c>
      <c r="N21" s="47">
        <v>0</v>
      </c>
      <c r="O21" s="47">
        <v>0</v>
      </c>
      <c r="P21" s="47">
        <v>0</v>
      </c>
    </row>
    <row r="22" spans="1:16" s="85" customFormat="1" ht="20.100000000000001" customHeight="1" x14ac:dyDescent="0.25">
      <c r="A22" s="84">
        <v>4</v>
      </c>
      <c r="B22" s="68" t="s">
        <v>92</v>
      </c>
      <c r="C22" s="82">
        <v>40510201</v>
      </c>
      <c r="D22" s="73">
        <v>62</v>
      </c>
      <c r="E22" s="111">
        <v>1</v>
      </c>
      <c r="F22" s="111">
        <v>1</v>
      </c>
      <c r="G22" s="112">
        <v>0</v>
      </c>
      <c r="H22" s="47">
        <v>0</v>
      </c>
      <c r="I22" s="47">
        <v>0</v>
      </c>
      <c r="J22" s="73">
        <v>62</v>
      </c>
      <c r="K22" s="111">
        <v>1</v>
      </c>
      <c r="L22" s="111">
        <v>1</v>
      </c>
      <c r="M22" s="112">
        <v>0</v>
      </c>
      <c r="N22" s="47">
        <v>0</v>
      </c>
      <c r="O22" s="47">
        <v>0</v>
      </c>
      <c r="P22" s="47">
        <v>0</v>
      </c>
    </row>
    <row r="23" spans="1:16" s="85" customFormat="1" ht="20.100000000000001" customHeight="1" x14ac:dyDescent="0.25">
      <c r="A23" s="84">
        <v>5</v>
      </c>
      <c r="B23" s="68" t="s">
        <v>87</v>
      </c>
      <c r="C23" s="82">
        <v>40510222</v>
      </c>
      <c r="D23" s="73">
        <v>149</v>
      </c>
      <c r="E23" s="111">
        <v>0</v>
      </c>
      <c r="F23" s="111">
        <v>2</v>
      </c>
      <c r="G23" s="112">
        <v>0</v>
      </c>
      <c r="H23" s="47">
        <v>0</v>
      </c>
      <c r="I23" s="47">
        <v>0</v>
      </c>
      <c r="J23" s="73">
        <v>149</v>
      </c>
      <c r="K23" s="111">
        <v>0</v>
      </c>
      <c r="L23" s="111">
        <v>2</v>
      </c>
      <c r="M23" s="112">
        <v>0</v>
      </c>
      <c r="N23" s="47">
        <v>0</v>
      </c>
      <c r="O23" s="47">
        <v>0</v>
      </c>
      <c r="P23" s="47">
        <v>0</v>
      </c>
    </row>
    <row r="24" spans="1:16" s="85" customFormat="1" ht="20.100000000000001" customHeight="1" x14ac:dyDescent="0.25">
      <c r="A24" s="84">
        <v>6</v>
      </c>
      <c r="B24" s="68" t="s">
        <v>93</v>
      </c>
      <c r="C24" s="82">
        <v>40480206</v>
      </c>
      <c r="D24" s="73">
        <v>118</v>
      </c>
      <c r="E24" s="111">
        <v>8</v>
      </c>
      <c r="F24" s="111">
        <v>1</v>
      </c>
      <c r="G24" s="112">
        <v>0</v>
      </c>
      <c r="H24" s="47">
        <v>0</v>
      </c>
      <c r="I24" s="47">
        <v>0</v>
      </c>
      <c r="J24" s="73">
        <v>118</v>
      </c>
      <c r="K24" s="111">
        <v>8</v>
      </c>
      <c r="L24" s="111">
        <v>1</v>
      </c>
      <c r="M24" s="112">
        <v>0</v>
      </c>
      <c r="N24" s="47">
        <v>0</v>
      </c>
      <c r="O24" s="47">
        <v>0</v>
      </c>
      <c r="P24" s="47">
        <v>0</v>
      </c>
    </row>
    <row r="25" spans="1:16" s="86" customFormat="1" ht="17.100000000000001" customHeight="1" x14ac:dyDescent="0.2">
      <c r="A25" s="84">
        <v>7</v>
      </c>
      <c r="B25" s="68" t="s">
        <v>94</v>
      </c>
      <c r="C25" s="82">
        <v>40340301</v>
      </c>
      <c r="D25" s="73">
        <v>44</v>
      </c>
      <c r="E25" s="52">
        <v>34</v>
      </c>
      <c r="F25" s="52">
        <v>1</v>
      </c>
      <c r="G25" s="112">
        <v>0</v>
      </c>
      <c r="H25" s="47">
        <v>0</v>
      </c>
      <c r="I25" s="47">
        <v>0</v>
      </c>
      <c r="J25" s="73">
        <v>44</v>
      </c>
      <c r="K25" s="52">
        <v>34</v>
      </c>
      <c r="L25" s="52">
        <v>1</v>
      </c>
      <c r="M25" s="112">
        <v>0</v>
      </c>
      <c r="N25" s="47">
        <v>0</v>
      </c>
      <c r="O25" s="47">
        <v>0</v>
      </c>
      <c r="P25" s="47">
        <v>0</v>
      </c>
    </row>
    <row r="26" spans="1:16" s="86" customFormat="1" ht="17.100000000000001" customHeight="1" x14ac:dyDescent="0.2">
      <c r="A26" s="84">
        <v>8</v>
      </c>
      <c r="B26" s="68" t="s">
        <v>88</v>
      </c>
      <c r="C26" s="82">
        <v>40340402</v>
      </c>
      <c r="D26" s="73">
        <v>63</v>
      </c>
      <c r="E26" s="52">
        <v>42</v>
      </c>
      <c r="F26" s="52">
        <v>0</v>
      </c>
      <c r="G26" s="112">
        <v>0</v>
      </c>
      <c r="H26" s="47">
        <v>0</v>
      </c>
      <c r="I26" s="47">
        <v>0</v>
      </c>
      <c r="J26" s="73">
        <v>63</v>
      </c>
      <c r="K26" s="52">
        <v>42</v>
      </c>
      <c r="L26" s="52">
        <v>0</v>
      </c>
      <c r="M26" s="112">
        <v>0</v>
      </c>
      <c r="N26" s="47">
        <v>0</v>
      </c>
      <c r="O26" s="47">
        <v>0</v>
      </c>
      <c r="P26" s="47">
        <v>0</v>
      </c>
    </row>
    <row r="27" spans="1:16" s="81" customFormat="1" ht="17.100000000000001" customHeight="1" x14ac:dyDescent="0.2">
      <c r="A27" s="39"/>
      <c r="B27" s="49" t="s">
        <v>38</v>
      </c>
      <c r="C27" s="45"/>
      <c r="D27" s="46"/>
      <c r="E27" s="52"/>
      <c r="F27" s="52"/>
      <c r="G27" s="52"/>
      <c r="H27" s="42"/>
      <c r="I27" s="42"/>
      <c r="J27" s="42"/>
      <c r="K27" s="42"/>
      <c r="L27" s="42"/>
      <c r="M27" s="42"/>
      <c r="N27" s="42"/>
      <c r="O27" s="42"/>
      <c r="P27" s="42"/>
    </row>
    <row r="28" spans="1:16" s="81" customFormat="1" ht="17.100000000000001" customHeight="1" x14ac:dyDescent="0.2">
      <c r="A28" s="43">
        <v>1</v>
      </c>
      <c r="B28" s="44" t="s">
        <v>104</v>
      </c>
      <c r="C28" s="45"/>
      <c r="D28" s="46"/>
      <c r="E28" s="52"/>
      <c r="F28" s="52"/>
      <c r="G28" s="52"/>
      <c r="H28" s="42"/>
      <c r="I28" s="42"/>
      <c r="J28" s="42"/>
      <c r="K28" s="42"/>
      <c r="L28" s="42"/>
      <c r="M28" s="42"/>
      <c r="N28" s="42"/>
      <c r="O28" s="42"/>
      <c r="P28" s="42"/>
    </row>
    <row r="29" spans="1:16" s="81" customFormat="1" ht="17.100000000000001" customHeight="1" x14ac:dyDescent="0.2">
      <c r="A29" s="43">
        <v>2</v>
      </c>
      <c r="B29" s="48" t="s">
        <v>54</v>
      </c>
      <c r="C29" s="45"/>
      <c r="D29" s="46"/>
      <c r="E29" s="52"/>
      <c r="F29" s="52"/>
      <c r="G29" s="52"/>
      <c r="H29" s="42"/>
      <c r="I29" s="42"/>
      <c r="J29" s="42"/>
      <c r="K29" s="42"/>
      <c r="L29" s="42"/>
      <c r="M29" s="42"/>
      <c r="N29" s="42"/>
      <c r="O29" s="42"/>
      <c r="P29" s="42"/>
    </row>
    <row r="30" spans="1:16" s="80" customFormat="1" ht="24.95" customHeight="1" x14ac:dyDescent="0.25">
      <c r="A30" s="34" t="s">
        <v>40</v>
      </c>
      <c r="B30" s="35" t="s">
        <v>41</v>
      </c>
      <c r="C30" s="36"/>
      <c r="D30" s="37"/>
      <c r="E30" s="37"/>
      <c r="F30" s="37"/>
      <c r="G30" s="37"/>
      <c r="H30" s="38"/>
      <c r="I30" s="38"/>
      <c r="J30" s="38"/>
      <c r="K30" s="38"/>
      <c r="L30" s="38"/>
      <c r="M30" s="38"/>
      <c r="N30" s="38"/>
      <c r="O30" s="38"/>
      <c r="P30" s="38"/>
    </row>
    <row r="31" spans="1:16" s="80" customFormat="1" ht="17.100000000000001" customHeight="1" x14ac:dyDescent="0.25">
      <c r="A31" s="43">
        <v>1</v>
      </c>
      <c r="B31" s="44" t="s">
        <v>105</v>
      </c>
      <c r="C31" s="45"/>
      <c r="D31" s="46"/>
      <c r="E31" s="47"/>
      <c r="F31" s="47"/>
      <c r="G31" s="47"/>
      <c r="H31" s="33"/>
      <c r="I31" s="33"/>
      <c r="J31" s="33"/>
      <c r="K31" s="33"/>
      <c r="L31" s="33"/>
      <c r="M31" s="33"/>
      <c r="N31" s="33"/>
      <c r="O31" s="33"/>
      <c r="P31" s="33"/>
    </row>
    <row r="32" spans="1:16" s="80" customFormat="1" ht="17.100000000000001" customHeight="1" x14ac:dyDescent="0.25">
      <c r="A32" s="43">
        <v>2</v>
      </c>
      <c r="B32" s="48" t="s">
        <v>53</v>
      </c>
      <c r="C32" s="45"/>
      <c r="D32" s="46"/>
      <c r="E32" s="47"/>
      <c r="F32" s="47"/>
      <c r="G32" s="47"/>
      <c r="H32" s="33"/>
      <c r="I32" s="33"/>
      <c r="J32" s="33"/>
      <c r="K32" s="33"/>
      <c r="L32" s="33"/>
      <c r="M32" s="33"/>
      <c r="N32" s="33"/>
      <c r="O32" s="33"/>
      <c r="P32" s="33"/>
    </row>
    <row r="33" spans="1:19" s="80" customFormat="1" ht="21.75" customHeight="1" x14ac:dyDescent="0.25">
      <c r="A33" s="34" t="s">
        <v>42</v>
      </c>
      <c r="B33" s="35" t="s">
        <v>43</v>
      </c>
      <c r="C33" s="36"/>
      <c r="D33" s="37">
        <f>SUM(D34:D36)</f>
        <v>232</v>
      </c>
      <c r="E33" s="37">
        <f t="shared" ref="E33:P33" si="2">SUM(E34:E36)</f>
        <v>0</v>
      </c>
      <c r="F33" s="37">
        <f t="shared" si="2"/>
        <v>0</v>
      </c>
      <c r="G33" s="37">
        <f t="shared" si="2"/>
        <v>193</v>
      </c>
      <c r="H33" s="37">
        <f t="shared" si="2"/>
        <v>0</v>
      </c>
      <c r="I33" s="37">
        <f t="shared" si="2"/>
        <v>0</v>
      </c>
      <c r="J33" s="37">
        <f t="shared" si="2"/>
        <v>256</v>
      </c>
      <c r="K33" s="37">
        <f t="shared" si="2"/>
        <v>0</v>
      </c>
      <c r="L33" s="37">
        <f t="shared" si="2"/>
        <v>0</v>
      </c>
      <c r="M33" s="37">
        <f t="shared" si="2"/>
        <v>214</v>
      </c>
      <c r="N33" s="37">
        <f t="shared" si="2"/>
        <v>0</v>
      </c>
      <c r="O33" s="37">
        <f t="shared" si="2"/>
        <v>0</v>
      </c>
      <c r="P33" s="37">
        <f t="shared" si="2"/>
        <v>0</v>
      </c>
    </row>
    <row r="34" spans="1:19" s="80" customFormat="1" ht="17.100000000000001" customHeight="1" x14ac:dyDescent="0.25">
      <c r="A34" s="43">
        <v>1</v>
      </c>
      <c r="B34" s="68" t="s">
        <v>100</v>
      </c>
      <c r="C34" s="87"/>
      <c r="D34" s="73">
        <v>90</v>
      </c>
      <c r="E34" s="88"/>
      <c r="F34" s="88"/>
      <c r="G34" s="73">
        <v>75</v>
      </c>
      <c r="H34" s="33"/>
      <c r="I34" s="33"/>
      <c r="J34" s="113">
        <v>99</v>
      </c>
      <c r="K34" s="33"/>
      <c r="L34" s="33"/>
      <c r="M34" s="113">
        <v>83</v>
      </c>
      <c r="N34" s="33"/>
      <c r="O34" s="33"/>
      <c r="P34" s="33"/>
    </row>
    <row r="35" spans="1:19" s="80" customFormat="1" ht="17.100000000000001" customHeight="1" x14ac:dyDescent="0.25">
      <c r="A35" s="43">
        <v>2</v>
      </c>
      <c r="B35" s="68" t="s">
        <v>101</v>
      </c>
      <c r="C35" s="87"/>
      <c r="D35" s="73">
        <v>23</v>
      </c>
      <c r="E35" s="88"/>
      <c r="F35" s="88"/>
      <c r="G35" s="73">
        <v>21</v>
      </c>
      <c r="H35" s="33"/>
      <c r="I35" s="33"/>
      <c r="J35" s="113">
        <v>26</v>
      </c>
      <c r="K35" s="33"/>
      <c r="L35" s="33"/>
      <c r="M35" s="113">
        <v>24</v>
      </c>
      <c r="N35" s="33"/>
      <c r="O35" s="33"/>
      <c r="P35" s="33"/>
    </row>
    <row r="36" spans="1:19" s="80" customFormat="1" ht="17.100000000000001" customHeight="1" x14ac:dyDescent="0.25">
      <c r="A36" s="43">
        <v>3</v>
      </c>
      <c r="B36" s="68" t="s">
        <v>102</v>
      </c>
      <c r="C36" s="87"/>
      <c r="D36" s="73">
        <v>119</v>
      </c>
      <c r="E36" s="88"/>
      <c r="F36" s="88"/>
      <c r="G36" s="73">
        <v>97</v>
      </c>
      <c r="H36" s="33"/>
      <c r="I36" s="33"/>
      <c r="J36" s="113">
        <v>131</v>
      </c>
      <c r="K36" s="33"/>
      <c r="L36" s="33"/>
      <c r="M36" s="113">
        <v>107</v>
      </c>
      <c r="N36" s="33"/>
      <c r="O36" s="33"/>
      <c r="P36" s="33"/>
    </row>
    <row r="37" spans="1:19" s="80" customFormat="1" ht="21" customHeight="1" x14ac:dyDescent="0.25">
      <c r="A37" s="100" t="s">
        <v>59</v>
      </c>
      <c r="B37" s="101"/>
      <c r="C37" s="102"/>
      <c r="D37" s="89">
        <f>D11+D18+D30+D33</f>
        <v>1077</v>
      </c>
      <c r="E37" s="89">
        <f t="shared" ref="E37:P37" si="3">E11+E18+E30+E33</f>
        <v>113</v>
      </c>
      <c r="F37" s="89">
        <f t="shared" si="3"/>
        <v>9</v>
      </c>
      <c r="G37" s="89">
        <f t="shared" si="3"/>
        <v>193</v>
      </c>
      <c r="H37" s="89">
        <f t="shared" si="3"/>
        <v>0</v>
      </c>
      <c r="I37" s="89">
        <f t="shared" si="3"/>
        <v>0</v>
      </c>
      <c r="J37" s="89">
        <f t="shared" si="3"/>
        <v>1101</v>
      </c>
      <c r="K37" s="89">
        <f t="shared" si="3"/>
        <v>113</v>
      </c>
      <c r="L37" s="89">
        <f t="shared" si="3"/>
        <v>9</v>
      </c>
      <c r="M37" s="89">
        <f t="shared" si="3"/>
        <v>214</v>
      </c>
      <c r="N37" s="89">
        <f t="shared" si="3"/>
        <v>0</v>
      </c>
      <c r="O37" s="89">
        <f t="shared" si="3"/>
        <v>0</v>
      </c>
      <c r="P37" s="89">
        <f t="shared" si="3"/>
        <v>0</v>
      </c>
    </row>
    <row r="39" spans="1:19" ht="14.25" x14ac:dyDescent="0.2">
      <c r="B39" s="110" t="s">
        <v>107</v>
      </c>
    </row>
    <row r="40" spans="1:19" ht="15.75" x14ac:dyDescent="0.25">
      <c r="L40" s="6" t="s">
        <v>114</v>
      </c>
    </row>
    <row r="41" spans="1:19" s="21" customFormat="1" ht="16.5" customHeight="1" x14ac:dyDescent="0.25">
      <c r="A41" s="22"/>
      <c r="C41" s="19"/>
      <c r="D41" s="20"/>
      <c r="E41" s="20"/>
      <c r="F41" s="20"/>
      <c r="G41" s="20"/>
      <c r="L41" s="109" t="s">
        <v>106</v>
      </c>
      <c r="M41" s="6"/>
      <c r="N41" s="6"/>
      <c r="O41" s="6"/>
      <c r="P41" s="6"/>
      <c r="Q41" s="6"/>
      <c r="R41" s="6"/>
      <c r="S41" s="6"/>
    </row>
    <row r="42" spans="1:19" ht="16.5" customHeight="1" x14ac:dyDescent="0.25">
      <c r="A42" s="23"/>
      <c r="B42" s="14"/>
      <c r="C42" s="9"/>
      <c r="D42" s="17"/>
      <c r="F42" s="17"/>
      <c r="G42" s="17"/>
      <c r="M42" s="109"/>
      <c r="N42" s="109"/>
      <c r="O42" s="109"/>
      <c r="P42" s="109"/>
      <c r="Q42" s="109"/>
      <c r="R42" s="109"/>
      <c r="S42" s="109"/>
    </row>
    <row r="43" spans="1:19" ht="16.5" customHeight="1" x14ac:dyDescent="0.2"/>
  </sheetData>
  <mergeCells count="20">
    <mergeCell ref="A3:P3"/>
    <mergeCell ref="A37:C37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  <mergeCell ref="E7:F7"/>
    <mergeCell ref="A5:A8"/>
    <mergeCell ref="B5:B8"/>
    <mergeCell ref="C5:C8"/>
    <mergeCell ref="D5:I5"/>
  </mergeCells>
  <dataValidations count="1">
    <dataValidation type="whole" allowBlank="1" showInputMessage="1" showErrorMessage="1" errorTitle="Lỗi" error="Chỉ được nhập số!" promptTitle="Nhập sô!" prompt="Nhập số liệu" sqref="M19:P26 E31:G32 K25:L26 E13:F17 G14:G17 H14:I14 G13:I13 K13:P14 E25:F29 G26:G29 G19:I25 H26:I26 E34:G36">
      <formula1>0</formula1>
      <formula2>9999999</formula2>
    </dataValidation>
  </dataValidations>
  <printOptions horizontalCentered="1"/>
  <pageMargins left="0" right="0" top="0.5" bottom="0.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opLeftCell="A40" zoomScale="85" zoomScaleNormal="85" workbookViewId="0">
      <selection activeCell="E59" sqref="E59"/>
    </sheetView>
  </sheetViews>
  <sheetFormatPr defaultRowHeight="12.75" x14ac:dyDescent="0.2"/>
  <cols>
    <col min="1" max="1" width="4.7109375" style="9" customWidth="1"/>
    <col min="2" max="2" width="55.140625" style="9" customWidth="1"/>
    <col min="3" max="3" width="11.5703125" style="14" customWidth="1"/>
    <col min="4" max="4" width="11" style="9" customWidth="1"/>
    <col min="5" max="5" width="8.5703125" style="9" customWidth="1"/>
    <col min="6" max="6" width="8.85546875" style="9" customWidth="1"/>
    <col min="7" max="7" width="12.7109375" style="9" customWidth="1"/>
    <col min="8" max="8" width="7.5703125" style="9" customWidth="1"/>
    <col min="9" max="9" width="9.42578125" style="9" customWidth="1"/>
    <col min="10" max="10" width="12.42578125" style="9" customWidth="1"/>
    <col min="11" max="16384" width="9.140625" style="9"/>
  </cols>
  <sheetData>
    <row r="1" spans="1:10" ht="15.75" x14ac:dyDescent="0.25">
      <c r="A1" s="69"/>
      <c r="B1" s="11"/>
      <c r="C1" s="11"/>
      <c r="D1" s="11"/>
      <c r="E1" s="11"/>
      <c r="F1" s="11"/>
      <c r="G1" s="11"/>
      <c r="J1" s="53" t="s">
        <v>56</v>
      </c>
    </row>
    <row r="2" spans="1:10" ht="47.25" customHeight="1" x14ac:dyDescent="0.2">
      <c r="B2" s="79" t="s">
        <v>103</v>
      </c>
      <c r="C2" s="11"/>
      <c r="E2" s="13"/>
      <c r="F2" s="13"/>
    </row>
    <row r="3" spans="1:10" ht="36" customHeight="1" x14ac:dyDescent="0.2">
      <c r="A3" s="98" t="s">
        <v>86</v>
      </c>
      <c r="B3" s="99"/>
      <c r="C3" s="99"/>
      <c r="D3" s="99"/>
      <c r="E3" s="99"/>
      <c r="F3" s="99"/>
      <c r="G3" s="99"/>
      <c r="H3" s="99"/>
      <c r="I3" s="99"/>
      <c r="J3" s="99"/>
    </row>
    <row r="4" spans="1:10" ht="13.5" customHeight="1" x14ac:dyDescent="0.2">
      <c r="A4" s="15"/>
      <c r="B4" s="15"/>
      <c r="C4" s="16"/>
      <c r="D4" s="17"/>
      <c r="E4" s="17"/>
      <c r="F4" s="17"/>
      <c r="G4" s="18"/>
      <c r="J4" s="61" t="s">
        <v>29</v>
      </c>
    </row>
    <row r="5" spans="1:10" ht="28.5" customHeight="1" x14ac:dyDescent="0.2">
      <c r="A5" s="91" t="s">
        <v>1</v>
      </c>
      <c r="B5" s="91" t="s">
        <v>30</v>
      </c>
      <c r="C5" s="94" t="s">
        <v>52</v>
      </c>
      <c r="D5" s="97" t="s">
        <v>57</v>
      </c>
      <c r="E5" s="97"/>
      <c r="F5" s="97"/>
      <c r="G5" s="97"/>
      <c r="H5" s="97"/>
      <c r="I5" s="97"/>
      <c r="J5" s="97"/>
    </row>
    <row r="6" spans="1:10" ht="21.75" customHeight="1" x14ac:dyDescent="0.2">
      <c r="A6" s="92"/>
      <c r="B6" s="92"/>
      <c r="C6" s="95"/>
      <c r="D6" s="97" t="s">
        <v>44</v>
      </c>
      <c r="E6" s="97"/>
      <c r="F6" s="97"/>
      <c r="G6" s="97" t="s">
        <v>45</v>
      </c>
      <c r="H6" s="97"/>
      <c r="I6" s="97"/>
      <c r="J6" s="97"/>
    </row>
    <row r="7" spans="1:10" ht="19.5" customHeight="1" x14ac:dyDescent="0.2">
      <c r="A7" s="92"/>
      <c r="B7" s="92"/>
      <c r="C7" s="95"/>
      <c r="D7" s="97" t="s">
        <v>32</v>
      </c>
      <c r="E7" s="90" t="s">
        <v>46</v>
      </c>
      <c r="F7" s="90"/>
      <c r="G7" s="97" t="s">
        <v>32</v>
      </c>
      <c r="H7" s="90" t="s">
        <v>46</v>
      </c>
      <c r="I7" s="90"/>
      <c r="J7" s="97" t="s">
        <v>50</v>
      </c>
    </row>
    <row r="8" spans="1:10" ht="57.75" customHeight="1" x14ac:dyDescent="0.2">
      <c r="A8" s="93"/>
      <c r="B8" s="93"/>
      <c r="C8" s="96"/>
      <c r="D8" s="97"/>
      <c r="E8" s="24" t="s">
        <v>31</v>
      </c>
      <c r="F8" s="26" t="s">
        <v>47</v>
      </c>
      <c r="G8" s="97"/>
      <c r="H8" s="24" t="s">
        <v>31</v>
      </c>
      <c r="I8" s="26" t="s">
        <v>47</v>
      </c>
      <c r="J8" s="97"/>
    </row>
    <row r="9" spans="1:10" ht="13.5" customHeight="1" x14ac:dyDescent="0.25">
      <c r="A9" s="27" t="s">
        <v>33</v>
      </c>
      <c r="B9" s="27" t="s">
        <v>34</v>
      </c>
      <c r="C9" s="25" t="s">
        <v>35</v>
      </c>
      <c r="D9" s="28">
        <v>1</v>
      </c>
      <c r="E9" s="28">
        <v>2</v>
      </c>
      <c r="F9" s="28">
        <v>3</v>
      </c>
      <c r="G9" s="28">
        <v>4</v>
      </c>
      <c r="H9" s="29">
        <v>5</v>
      </c>
      <c r="I9" s="29">
        <v>6</v>
      </c>
      <c r="J9" s="29">
        <v>13</v>
      </c>
    </row>
    <row r="10" spans="1:10" s="85" customFormat="1" ht="15" customHeight="1" x14ac:dyDescent="0.25">
      <c r="A10" s="30"/>
      <c r="B10" s="31" t="s">
        <v>36</v>
      </c>
      <c r="C10" s="32"/>
      <c r="D10" s="32"/>
      <c r="E10" s="32"/>
      <c r="F10" s="32"/>
      <c r="G10" s="32"/>
      <c r="H10" s="33"/>
      <c r="I10" s="33"/>
      <c r="J10" s="33"/>
    </row>
    <row r="11" spans="1:10" s="85" customFormat="1" ht="20.100000000000001" customHeight="1" x14ac:dyDescent="0.25">
      <c r="A11" s="34" t="s">
        <v>3</v>
      </c>
      <c r="B11" s="35" t="s">
        <v>37</v>
      </c>
      <c r="C11" s="36"/>
      <c r="D11" s="37">
        <f>SUM(D13:D25)</f>
        <v>995</v>
      </c>
      <c r="E11" s="37">
        <f t="shared" ref="E11:J11" si="0">SUM(E13:E25)</f>
        <v>212</v>
      </c>
      <c r="F11" s="37">
        <f t="shared" si="0"/>
        <v>100</v>
      </c>
      <c r="G11" s="37">
        <f t="shared" si="0"/>
        <v>0</v>
      </c>
      <c r="H11" s="37">
        <f t="shared" si="0"/>
        <v>0</v>
      </c>
      <c r="I11" s="37">
        <f t="shared" si="0"/>
        <v>0</v>
      </c>
      <c r="J11" s="37">
        <f t="shared" si="0"/>
        <v>0</v>
      </c>
    </row>
    <row r="12" spans="1:10" s="86" customFormat="1" ht="17.100000000000001" customHeight="1" x14ac:dyDescent="0.2">
      <c r="A12" s="39"/>
      <c r="B12" s="40" t="s">
        <v>51</v>
      </c>
      <c r="C12" s="30"/>
      <c r="D12" s="41"/>
      <c r="E12" s="41"/>
      <c r="F12" s="41"/>
      <c r="G12" s="41"/>
      <c r="H12" s="42"/>
      <c r="I12" s="42"/>
      <c r="J12" s="42"/>
    </row>
    <row r="13" spans="1:10" s="118" customFormat="1" ht="20.100000000000001" customHeight="1" x14ac:dyDescent="0.25">
      <c r="A13" s="76">
        <v>1</v>
      </c>
      <c r="B13" s="116" t="s">
        <v>89</v>
      </c>
      <c r="C13" s="117">
        <v>50510345</v>
      </c>
      <c r="D13" s="73">
        <v>90</v>
      </c>
      <c r="E13" s="73"/>
      <c r="F13" s="111">
        <v>9</v>
      </c>
      <c r="G13" s="73"/>
      <c r="H13" s="74"/>
      <c r="I13" s="74"/>
      <c r="J13" s="74"/>
    </row>
    <row r="14" spans="1:10" s="118" customFormat="1" ht="20.100000000000001" customHeight="1" x14ac:dyDescent="0.25">
      <c r="A14" s="76">
        <v>2</v>
      </c>
      <c r="B14" s="116" t="s">
        <v>90</v>
      </c>
      <c r="C14" s="117">
        <v>50510302</v>
      </c>
      <c r="D14" s="73">
        <v>90</v>
      </c>
      <c r="E14" s="73"/>
      <c r="F14" s="111">
        <v>9</v>
      </c>
      <c r="G14" s="73"/>
      <c r="H14" s="74"/>
      <c r="I14" s="74"/>
      <c r="J14" s="74"/>
    </row>
    <row r="15" spans="1:10" s="118" customFormat="1" ht="20.100000000000001" customHeight="1" x14ac:dyDescent="0.25">
      <c r="A15" s="76">
        <v>3</v>
      </c>
      <c r="B15" s="116" t="s">
        <v>96</v>
      </c>
      <c r="C15" s="117">
        <v>50510355</v>
      </c>
      <c r="D15" s="73">
        <v>90</v>
      </c>
      <c r="E15" s="73"/>
      <c r="F15" s="111">
        <v>9</v>
      </c>
      <c r="G15" s="73"/>
      <c r="H15" s="74"/>
      <c r="I15" s="74"/>
      <c r="J15" s="74"/>
    </row>
    <row r="16" spans="1:10" s="118" customFormat="1" ht="20.100000000000001" customHeight="1" x14ac:dyDescent="0.25">
      <c r="A16" s="76">
        <v>4</v>
      </c>
      <c r="B16" s="116" t="s">
        <v>91</v>
      </c>
      <c r="C16" s="117">
        <v>50510257</v>
      </c>
      <c r="D16" s="73">
        <v>90</v>
      </c>
      <c r="E16" s="73"/>
      <c r="F16" s="111">
        <v>9</v>
      </c>
      <c r="G16" s="73"/>
      <c r="H16" s="74"/>
      <c r="I16" s="74"/>
      <c r="J16" s="74"/>
    </row>
    <row r="17" spans="1:10" s="118" customFormat="1" ht="20.100000000000001" customHeight="1" x14ac:dyDescent="0.25">
      <c r="A17" s="76">
        <v>5</v>
      </c>
      <c r="B17" s="116" t="s">
        <v>92</v>
      </c>
      <c r="C17" s="117">
        <v>50510201</v>
      </c>
      <c r="D17" s="73">
        <v>70</v>
      </c>
      <c r="E17" s="73"/>
      <c r="F17" s="111">
        <v>7</v>
      </c>
      <c r="G17" s="73"/>
      <c r="H17" s="74"/>
      <c r="I17" s="74"/>
      <c r="J17" s="74"/>
    </row>
    <row r="18" spans="1:10" s="118" customFormat="1" ht="20.100000000000001" customHeight="1" x14ac:dyDescent="0.25">
      <c r="A18" s="76">
        <v>6</v>
      </c>
      <c r="B18" s="116" t="s">
        <v>95</v>
      </c>
      <c r="C18" s="117">
        <v>50510343</v>
      </c>
      <c r="D18" s="73">
        <v>105</v>
      </c>
      <c r="E18" s="73"/>
      <c r="F18" s="111">
        <v>10</v>
      </c>
      <c r="G18" s="73"/>
      <c r="H18" s="74"/>
      <c r="I18" s="74"/>
      <c r="J18" s="74"/>
    </row>
    <row r="19" spans="1:10" s="118" customFormat="1" ht="20.100000000000001" customHeight="1" x14ac:dyDescent="0.25">
      <c r="A19" s="76">
        <v>7</v>
      </c>
      <c r="B19" s="116" t="s">
        <v>87</v>
      </c>
      <c r="C19" s="117">
        <v>50510222</v>
      </c>
      <c r="D19" s="73">
        <v>35</v>
      </c>
      <c r="E19" s="73"/>
      <c r="F19" s="111">
        <v>4</v>
      </c>
      <c r="G19" s="73"/>
      <c r="H19" s="74"/>
      <c r="I19" s="74"/>
      <c r="J19" s="74"/>
    </row>
    <row r="20" spans="1:10" s="118" customFormat="1" ht="20.100000000000001" customHeight="1" x14ac:dyDescent="0.25">
      <c r="A20" s="76">
        <v>8</v>
      </c>
      <c r="B20" s="116" t="s">
        <v>93</v>
      </c>
      <c r="C20" s="117">
        <v>50480206</v>
      </c>
      <c r="D20" s="73">
        <v>120</v>
      </c>
      <c r="E20" s="111">
        <v>12</v>
      </c>
      <c r="F20" s="111">
        <v>12</v>
      </c>
      <c r="G20" s="73"/>
      <c r="H20" s="74"/>
      <c r="I20" s="74"/>
      <c r="J20" s="74"/>
    </row>
    <row r="21" spans="1:10" s="119" customFormat="1" ht="17.100000000000001" customHeight="1" x14ac:dyDescent="0.2">
      <c r="A21" s="76">
        <v>9</v>
      </c>
      <c r="B21" s="116" t="s">
        <v>94</v>
      </c>
      <c r="C21" s="117">
        <v>50340301</v>
      </c>
      <c r="D21" s="73">
        <v>60</v>
      </c>
      <c r="E21" s="52">
        <v>30</v>
      </c>
      <c r="F21" s="52">
        <v>6</v>
      </c>
      <c r="G21" s="52"/>
      <c r="H21" s="75"/>
      <c r="I21" s="75"/>
      <c r="J21" s="75"/>
    </row>
    <row r="22" spans="1:10" s="119" customFormat="1" ht="17.100000000000001" customHeight="1" x14ac:dyDescent="0.2">
      <c r="A22" s="76">
        <v>10</v>
      </c>
      <c r="B22" s="116" t="s">
        <v>88</v>
      </c>
      <c r="C22" s="117">
        <v>50340402</v>
      </c>
      <c r="D22" s="73">
        <v>60</v>
      </c>
      <c r="E22" s="52">
        <v>30</v>
      </c>
      <c r="F22" s="52">
        <v>6</v>
      </c>
      <c r="G22" s="52"/>
      <c r="H22" s="75"/>
      <c r="I22" s="75"/>
      <c r="J22" s="75"/>
    </row>
    <row r="23" spans="1:10" s="119" customFormat="1" ht="17.100000000000001" customHeight="1" x14ac:dyDescent="0.2">
      <c r="A23" s="76">
        <v>11</v>
      </c>
      <c r="B23" s="116" t="s">
        <v>98</v>
      </c>
      <c r="C23" s="117">
        <v>50340201</v>
      </c>
      <c r="D23" s="73">
        <v>60</v>
      </c>
      <c r="E23" s="52">
        <v>30</v>
      </c>
      <c r="F23" s="52">
        <v>6</v>
      </c>
      <c r="G23" s="52"/>
      <c r="H23" s="75"/>
      <c r="I23" s="75"/>
      <c r="J23" s="75"/>
    </row>
    <row r="24" spans="1:10" s="119" customFormat="1" ht="17.100000000000001" customHeight="1" x14ac:dyDescent="0.2">
      <c r="A24" s="76">
        <v>12</v>
      </c>
      <c r="B24" s="116" t="s">
        <v>97</v>
      </c>
      <c r="C24" s="117">
        <v>50540208</v>
      </c>
      <c r="D24" s="73">
        <v>35</v>
      </c>
      <c r="E24" s="52">
        <v>30</v>
      </c>
      <c r="F24" s="52">
        <v>4</v>
      </c>
      <c r="G24" s="52"/>
      <c r="H24" s="75"/>
      <c r="I24" s="75"/>
      <c r="J24" s="75"/>
    </row>
    <row r="25" spans="1:10" s="119" customFormat="1" ht="17.100000000000001" customHeight="1" x14ac:dyDescent="0.2">
      <c r="A25" s="76">
        <v>13</v>
      </c>
      <c r="B25" s="116" t="s">
        <v>99</v>
      </c>
      <c r="C25" s="117">
        <v>50540205</v>
      </c>
      <c r="D25" s="73">
        <v>90</v>
      </c>
      <c r="E25" s="52">
        <v>80</v>
      </c>
      <c r="F25" s="52">
        <v>9</v>
      </c>
      <c r="G25" s="52"/>
      <c r="H25" s="75"/>
      <c r="I25" s="75"/>
      <c r="J25" s="75"/>
    </row>
    <row r="26" spans="1:10" s="86" customFormat="1" ht="17.100000000000001" customHeight="1" x14ac:dyDescent="0.2">
      <c r="A26" s="43"/>
      <c r="B26" s="49" t="s">
        <v>38</v>
      </c>
      <c r="C26" s="50"/>
      <c r="D26" s="50"/>
      <c r="E26" s="47"/>
      <c r="F26" s="47"/>
      <c r="G26" s="47"/>
      <c r="H26" s="42"/>
      <c r="I26" s="42"/>
      <c r="J26" s="42"/>
    </row>
    <row r="27" spans="1:10" s="86" customFormat="1" ht="17.100000000000001" customHeight="1" x14ac:dyDescent="0.2">
      <c r="A27" s="43">
        <v>1</v>
      </c>
      <c r="B27" s="44" t="s">
        <v>104</v>
      </c>
      <c r="C27" s="51"/>
      <c r="D27" s="45"/>
      <c r="E27" s="47"/>
      <c r="F27" s="47"/>
      <c r="G27" s="47"/>
      <c r="H27" s="42"/>
      <c r="I27" s="42"/>
      <c r="J27" s="42"/>
    </row>
    <row r="28" spans="1:10" s="86" customFormat="1" ht="17.100000000000001" customHeight="1" x14ac:dyDescent="0.2">
      <c r="A28" s="43">
        <v>2</v>
      </c>
      <c r="B28" s="48" t="s">
        <v>54</v>
      </c>
      <c r="C28" s="51"/>
      <c r="D28" s="45"/>
      <c r="E28" s="47"/>
      <c r="F28" s="47"/>
      <c r="G28" s="47"/>
      <c r="H28" s="42"/>
      <c r="I28" s="42"/>
      <c r="J28" s="42"/>
    </row>
    <row r="29" spans="1:10" s="85" customFormat="1" ht="20.100000000000001" customHeight="1" x14ac:dyDescent="0.25">
      <c r="A29" s="34" t="s">
        <v>14</v>
      </c>
      <c r="B29" s="35" t="s">
        <v>39</v>
      </c>
      <c r="C29" s="36"/>
      <c r="D29" s="37">
        <f>SUM(D30:D42)</f>
        <v>640</v>
      </c>
      <c r="E29" s="37">
        <f t="shared" ref="E29:J29" si="1">SUM(E30:E42)</f>
        <v>111</v>
      </c>
      <c r="F29" s="37">
        <f t="shared" si="1"/>
        <v>66</v>
      </c>
      <c r="G29" s="37">
        <f t="shared" si="1"/>
        <v>0</v>
      </c>
      <c r="H29" s="37">
        <f t="shared" si="1"/>
        <v>0</v>
      </c>
      <c r="I29" s="37">
        <f t="shared" si="1"/>
        <v>0</v>
      </c>
      <c r="J29" s="37">
        <f t="shared" si="1"/>
        <v>0</v>
      </c>
    </row>
    <row r="30" spans="1:10" s="118" customFormat="1" ht="20.100000000000001" customHeight="1" x14ac:dyDescent="0.25">
      <c r="A30" s="76">
        <v>1</v>
      </c>
      <c r="B30" s="116" t="s">
        <v>89</v>
      </c>
      <c r="C30" s="117">
        <v>40510345</v>
      </c>
      <c r="D30" s="73">
        <v>50</v>
      </c>
      <c r="E30" s="111"/>
      <c r="F30" s="111">
        <v>5</v>
      </c>
      <c r="G30" s="73"/>
      <c r="H30" s="74"/>
      <c r="I30" s="74"/>
      <c r="J30" s="74"/>
    </row>
    <row r="31" spans="1:10" s="118" customFormat="1" ht="20.100000000000001" customHeight="1" x14ac:dyDescent="0.25">
      <c r="A31" s="76">
        <v>2</v>
      </c>
      <c r="B31" s="116" t="s">
        <v>90</v>
      </c>
      <c r="C31" s="117">
        <v>40510302</v>
      </c>
      <c r="D31" s="73">
        <v>50</v>
      </c>
      <c r="E31" s="111"/>
      <c r="F31" s="111">
        <v>5</v>
      </c>
      <c r="G31" s="73"/>
      <c r="H31" s="74"/>
      <c r="I31" s="74"/>
      <c r="J31" s="74"/>
    </row>
    <row r="32" spans="1:10" s="118" customFormat="1" ht="20.100000000000001" customHeight="1" x14ac:dyDescent="0.25">
      <c r="A32" s="76">
        <v>3</v>
      </c>
      <c r="B32" s="116" t="s">
        <v>96</v>
      </c>
      <c r="C32" s="117">
        <v>40510355</v>
      </c>
      <c r="D32" s="73">
        <v>70</v>
      </c>
      <c r="E32" s="111"/>
      <c r="F32" s="111">
        <v>7</v>
      </c>
      <c r="G32" s="73"/>
      <c r="H32" s="74"/>
      <c r="I32" s="74"/>
      <c r="J32" s="74"/>
    </row>
    <row r="33" spans="1:10" s="118" customFormat="1" ht="20.100000000000001" customHeight="1" x14ac:dyDescent="0.25">
      <c r="A33" s="76">
        <v>4</v>
      </c>
      <c r="B33" s="116" t="s">
        <v>91</v>
      </c>
      <c r="C33" s="117">
        <v>40510257</v>
      </c>
      <c r="D33" s="73">
        <v>60</v>
      </c>
      <c r="E33" s="111"/>
      <c r="F33" s="111">
        <v>6</v>
      </c>
      <c r="G33" s="73"/>
      <c r="H33" s="74"/>
      <c r="I33" s="74"/>
      <c r="J33" s="74"/>
    </row>
    <row r="34" spans="1:10" s="118" customFormat="1" ht="20.100000000000001" customHeight="1" x14ac:dyDescent="0.25">
      <c r="A34" s="76">
        <v>5</v>
      </c>
      <c r="B34" s="116" t="s">
        <v>92</v>
      </c>
      <c r="C34" s="117">
        <v>40510201</v>
      </c>
      <c r="D34" s="73">
        <v>50</v>
      </c>
      <c r="E34" s="111"/>
      <c r="F34" s="111">
        <v>5</v>
      </c>
      <c r="G34" s="73"/>
      <c r="H34" s="74"/>
      <c r="I34" s="74"/>
      <c r="J34" s="74"/>
    </row>
    <row r="35" spans="1:10" s="118" customFormat="1" ht="20.100000000000001" customHeight="1" x14ac:dyDescent="0.25">
      <c r="A35" s="76">
        <v>6</v>
      </c>
      <c r="B35" s="116" t="s">
        <v>95</v>
      </c>
      <c r="C35" s="117">
        <v>40510343</v>
      </c>
      <c r="D35" s="73">
        <v>60</v>
      </c>
      <c r="E35" s="111"/>
      <c r="F35" s="111">
        <v>6</v>
      </c>
      <c r="G35" s="73"/>
      <c r="H35" s="74"/>
      <c r="I35" s="74"/>
      <c r="J35" s="74"/>
    </row>
    <row r="36" spans="1:10" s="118" customFormat="1" ht="20.100000000000001" customHeight="1" x14ac:dyDescent="0.25">
      <c r="A36" s="76">
        <v>7</v>
      </c>
      <c r="B36" s="116" t="s">
        <v>87</v>
      </c>
      <c r="C36" s="117">
        <v>40510222</v>
      </c>
      <c r="D36" s="73">
        <v>60</v>
      </c>
      <c r="E36" s="111"/>
      <c r="F36" s="111">
        <v>6</v>
      </c>
      <c r="G36" s="73"/>
      <c r="H36" s="74"/>
      <c r="I36" s="74"/>
      <c r="J36" s="74"/>
    </row>
    <row r="37" spans="1:10" s="118" customFormat="1" ht="20.100000000000001" customHeight="1" x14ac:dyDescent="0.25">
      <c r="A37" s="76">
        <v>8</v>
      </c>
      <c r="B37" s="116" t="s">
        <v>93</v>
      </c>
      <c r="C37" s="117">
        <v>40480206</v>
      </c>
      <c r="D37" s="73">
        <v>50</v>
      </c>
      <c r="E37" s="111">
        <v>5</v>
      </c>
      <c r="F37" s="111">
        <v>5</v>
      </c>
      <c r="G37" s="73"/>
      <c r="H37" s="74"/>
      <c r="I37" s="74"/>
      <c r="J37" s="74"/>
    </row>
    <row r="38" spans="1:10" s="119" customFormat="1" ht="17.100000000000001" customHeight="1" x14ac:dyDescent="0.2">
      <c r="A38" s="76">
        <v>9</v>
      </c>
      <c r="B38" s="116" t="s">
        <v>94</v>
      </c>
      <c r="C38" s="117">
        <v>40340301</v>
      </c>
      <c r="D38" s="73">
        <v>35</v>
      </c>
      <c r="E38" s="52">
        <v>12</v>
      </c>
      <c r="F38" s="52">
        <v>4</v>
      </c>
      <c r="G38" s="52"/>
      <c r="H38" s="75"/>
      <c r="I38" s="75"/>
      <c r="J38" s="75"/>
    </row>
    <row r="39" spans="1:10" s="119" customFormat="1" ht="17.100000000000001" customHeight="1" x14ac:dyDescent="0.2">
      <c r="A39" s="76">
        <v>10</v>
      </c>
      <c r="B39" s="116" t="s">
        <v>88</v>
      </c>
      <c r="C39" s="117">
        <v>40340402</v>
      </c>
      <c r="D39" s="73">
        <v>35</v>
      </c>
      <c r="E39" s="52">
        <v>12</v>
      </c>
      <c r="F39" s="52">
        <v>4</v>
      </c>
      <c r="G39" s="52"/>
      <c r="H39" s="75"/>
      <c r="I39" s="75"/>
      <c r="J39" s="75"/>
    </row>
    <row r="40" spans="1:10" s="119" customFormat="1" ht="17.100000000000001" customHeight="1" x14ac:dyDescent="0.2">
      <c r="A40" s="76">
        <v>11</v>
      </c>
      <c r="B40" s="116" t="s">
        <v>98</v>
      </c>
      <c r="C40" s="117">
        <v>40340201</v>
      </c>
      <c r="D40" s="73">
        <v>35</v>
      </c>
      <c r="E40" s="52">
        <v>12</v>
      </c>
      <c r="F40" s="52">
        <v>4</v>
      </c>
      <c r="G40" s="52"/>
      <c r="H40" s="75"/>
      <c r="I40" s="75"/>
      <c r="J40" s="75"/>
    </row>
    <row r="41" spans="1:10" s="119" customFormat="1" ht="17.100000000000001" customHeight="1" x14ac:dyDescent="0.2">
      <c r="A41" s="76">
        <v>12</v>
      </c>
      <c r="B41" s="116" t="s">
        <v>97</v>
      </c>
      <c r="C41" s="117">
        <v>40540208</v>
      </c>
      <c r="D41" s="73">
        <v>35</v>
      </c>
      <c r="E41" s="52">
        <v>30</v>
      </c>
      <c r="F41" s="52">
        <v>4</v>
      </c>
      <c r="G41" s="52"/>
      <c r="H41" s="75"/>
      <c r="I41" s="75"/>
      <c r="J41" s="75"/>
    </row>
    <row r="42" spans="1:10" s="119" customFormat="1" ht="17.100000000000001" customHeight="1" x14ac:dyDescent="0.2">
      <c r="A42" s="76">
        <v>13</v>
      </c>
      <c r="B42" s="116" t="s">
        <v>99</v>
      </c>
      <c r="C42" s="117">
        <v>40540205</v>
      </c>
      <c r="D42" s="73">
        <v>50</v>
      </c>
      <c r="E42" s="52">
        <v>40</v>
      </c>
      <c r="F42" s="52">
        <v>5</v>
      </c>
      <c r="G42" s="52"/>
      <c r="H42" s="75"/>
      <c r="I42" s="75"/>
      <c r="J42" s="75"/>
    </row>
    <row r="43" spans="1:10" s="86" customFormat="1" ht="17.100000000000001" customHeight="1" x14ac:dyDescent="0.2">
      <c r="A43" s="39"/>
      <c r="B43" s="49" t="s">
        <v>38</v>
      </c>
      <c r="C43" s="45"/>
      <c r="D43" s="46"/>
      <c r="E43" s="52"/>
      <c r="F43" s="52"/>
      <c r="G43" s="52"/>
      <c r="H43" s="42"/>
      <c r="I43" s="42"/>
      <c r="J43" s="42"/>
    </row>
    <row r="44" spans="1:10" s="86" customFormat="1" ht="17.100000000000001" customHeight="1" x14ac:dyDescent="0.2">
      <c r="A44" s="43">
        <v>1</v>
      </c>
      <c r="B44" s="44" t="s">
        <v>104</v>
      </c>
      <c r="C44" s="45"/>
      <c r="D44" s="46"/>
      <c r="E44" s="52"/>
      <c r="F44" s="52"/>
      <c r="G44" s="52"/>
      <c r="H44" s="42"/>
      <c r="I44" s="42"/>
      <c r="J44" s="42"/>
    </row>
    <row r="45" spans="1:10" s="86" customFormat="1" ht="17.100000000000001" customHeight="1" x14ac:dyDescent="0.2">
      <c r="A45" s="43">
        <v>2</v>
      </c>
      <c r="B45" s="48" t="s">
        <v>54</v>
      </c>
      <c r="C45" s="45"/>
      <c r="D45" s="46"/>
      <c r="E45" s="52"/>
      <c r="F45" s="52"/>
      <c r="G45" s="52"/>
      <c r="H45" s="42"/>
      <c r="I45" s="42"/>
      <c r="J45" s="42"/>
    </row>
    <row r="46" spans="1:10" s="85" customFormat="1" ht="24.95" customHeight="1" x14ac:dyDescent="0.25">
      <c r="A46" s="34" t="s">
        <v>40</v>
      </c>
      <c r="B46" s="35" t="s">
        <v>41</v>
      </c>
      <c r="C46" s="36"/>
      <c r="D46" s="37"/>
      <c r="E46" s="37"/>
      <c r="F46" s="37"/>
      <c r="G46" s="37"/>
      <c r="H46" s="38"/>
      <c r="I46" s="38"/>
      <c r="J46" s="38"/>
    </row>
    <row r="47" spans="1:10" s="85" customFormat="1" ht="17.100000000000001" customHeight="1" x14ac:dyDescent="0.25">
      <c r="A47" s="43">
        <v>1</v>
      </c>
      <c r="B47" s="44" t="s">
        <v>104</v>
      </c>
      <c r="C47" s="45"/>
      <c r="D47" s="46"/>
      <c r="E47" s="47"/>
      <c r="F47" s="47"/>
      <c r="G47" s="47"/>
      <c r="H47" s="33"/>
      <c r="I47" s="33"/>
      <c r="J47" s="33"/>
    </row>
    <row r="48" spans="1:10" s="85" customFormat="1" ht="17.100000000000001" customHeight="1" x14ac:dyDescent="0.25">
      <c r="A48" s="43">
        <v>2</v>
      </c>
      <c r="B48" s="48" t="s">
        <v>53</v>
      </c>
      <c r="C48" s="45"/>
      <c r="D48" s="46"/>
      <c r="E48" s="47"/>
      <c r="F48" s="47"/>
      <c r="G48" s="47"/>
      <c r="H48" s="33"/>
      <c r="I48" s="33"/>
      <c r="J48" s="33"/>
    </row>
    <row r="49" spans="1:19" s="85" customFormat="1" ht="21.75" customHeight="1" x14ac:dyDescent="0.25">
      <c r="A49" s="34" t="s">
        <v>42</v>
      </c>
      <c r="B49" s="35" t="s">
        <v>43</v>
      </c>
      <c r="C49" s="36"/>
      <c r="D49" s="37"/>
      <c r="E49" s="37"/>
      <c r="F49" s="37"/>
      <c r="G49" s="37"/>
      <c r="H49" s="38"/>
      <c r="I49" s="38"/>
      <c r="J49" s="38"/>
    </row>
    <row r="50" spans="1:19" s="85" customFormat="1" ht="17.100000000000001" customHeight="1" x14ac:dyDescent="0.25">
      <c r="A50" s="43">
        <v>1</v>
      </c>
      <c r="B50" s="116" t="s">
        <v>100</v>
      </c>
      <c r="C50" s="45"/>
      <c r="D50" s="73">
        <v>110</v>
      </c>
      <c r="E50" s="47"/>
      <c r="F50" s="47"/>
      <c r="G50" s="47"/>
      <c r="H50" s="33"/>
      <c r="I50" s="33"/>
      <c r="J50" s="33"/>
    </row>
    <row r="51" spans="1:19" s="85" customFormat="1" ht="17.100000000000001" customHeight="1" x14ac:dyDescent="0.25">
      <c r="A51" s="43"/>
      <c r="B51" s="116" t="s">
        <v>101</v>
      </c>
      <c r="C51" s="45"/>
      <c r="D51" s="73">
        <v>30</v>
      </c>
      <c r="E51" s="47"/>
      <c r="F51" s="47"/>
      <c r="G51" s="47"/>
      <c r="H51" s="33"/>
      <c r="I51" s="33"/>
      <c r="J51" s="33"/>
    </row>
    <row r="52" spans="1:19" s="85" customFormat="1" ht="17.100000000000001" customHeight="1" x14ac:dyDescent="0.25">
      <c r="A52" s="43">
        <v>2</v>
      </c>
      <c r="B52" s="116" t="s">
        <v>102</v>
      </c>
      <c r="C52" s="45"/>
      <c r="D52" s="73">
        <v>140</v>
      </c>
      <c r="E52" s="47"/>
      <c r="F52" s="47"/>
      <c r="G52" s="47"/>
      <c r="H52" s="33"/>
      <c r="I52" s="33"/>
      <c r="J52" s="33"/>
    </row>
    <row r="53" spans="1:19" s="85" customFormat="1" ht="21" customHeight="1" x14ac:dyDescent="0.25">
      <c r="A53" s="100" t="s">
        <v>59</v>
      </c>
      <c r="B53" s="101"/>
      <c r="C53" s="102"/>
      <c r="D53" s="89">
        <f t="shared" ref="D53:J53" si="2">D11+D29+D46+D49</f>
        <v>1635</v>
      </c>
      <c r="E53" s="89">
        <f t="shared" si="2"/>
        <v>323</v>
      </c>
      <c r="F53" s="89">
        <f t="shared" si="2"/>
        <v>166</v>
      </c>
      <c r="G53" s="89">
        <f t="shared" si="2"/>
        <v>0</v>
      </c>
      <c r="H53" s="89">
        <f t="shared" si="2"/>
        <v>0</v>
      </c>
      <c r="I53" s="89">
        <f t="shared" si="2"/>
        <v>0</v>
      </c>
      <c r="J53" s="89">
        <f t="shared" si="2"/>
        <v>0</v>
      </c>
    </row>
    <row r="54" spans="1:19" ht="16.5" customHeight="1" x14ac:dyDescent="0.2"/>
    <row r="55" spans="1:19" ht="16.5" customHeight="1" x14ac:dyDescent="0.2">
      <c r="B55" s="110" t="s">
        <v>107</v>
      </c>
    </row>
    <row r="56" spans="1:19" ht="16.5" customHeight="1" x14ac:dyDescent="0.2"/>
    <row r="57" spans="1:19" s="21" customFormat="1" ht="16.5" customHeight="1" x14ac:dyDescent="0.25">
      <c r="A57" s="22"/>
      <c r="C57" s="19"/>
      <c r="D57" s="20"/>
      <c r="E57" s="20"/>
      <c r="F57" s="20"/>
      <c r="G57" s="20"/>
      <c r="H57" s="6" t="s">
        <v>114</v>
      </c>
      <c r="M57" s="6"/>
      <c r="N57" s="6"/>
      <c r="O57" s="6"/>
      <c r="P57" s="6"/>
      <c r="Q57" s="6"/>
      <c r="R57" s="6"/>
      <c r="S57" s="6"/>
    </row>
    <row r="58" spans="1:19" ht="16.5" customHeight="1" x14ac:dyDescent="0.25">
      <c r="A58" s="23"/>
      <c r="B58" s="14"/>
      <c r="C58" s="9"/>
      <c r="D58" s="17"/>
      <c r="F58" s="17"/>
      <c r="G58" s="17"/>
      <c r="H58" s="109" t="s">
        <v>106</v>
      </c>
      <c r="M58" s="109"/>
      <c r="N58" s="109"/>
      <c r="O58" s="109"/>
      <c r="P58" s="109"/>
      <c r="Q58" s="109"/>
      <c r="R58" s="109"/>
      <c r="S58" s="109"/>
    </row>
    <row r="59" spans="1:19" ht="16.5" customHeight="1" x14ac:dyDescent="0.2"/>
  </sheetData>
  <mergeCells count="13">
    <mergeCell ref="A53:C53"/>
    <mergeCell ref="D5:J5"/>
    <mergeCell ref="G6:J6"/>
    <mergeCell ref="D7:D8"/>
    <mergeCell ref="E7:F7"/>
    <mergeCell ref="G7:G8"/>
    <mergeCell ref="H7:I7"/>
    <mergeCell ref="J7:J8"/>
    <mergeCell ref="A3:J3"/>
    <mergeCell ref="A5:A8"/>
    <mergeCell ref="B5:B8"/>
    <mergeCell ref="C5:C8"/>
    <mergeCell ref="D6:F6"/>
  </mergeCells>
  <dataValidations count="1">
    <dataValidation type="whole" allowBlank="1" showInputMessage="1" showErrorMessage="1" errorTitle="Lỗi" error="Chỉ được nhập số!" promptTitle="Nhập sô!" prompt="Nhập số liệu" sqref="E50:G52 E38:G45 E47:G48 E21:G28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tabSelected="1" zoomScale="115" zoomScaleNormal="115" workbookViewId="0">
      <selection activeCell="J30" sqref="J30"/>
    </sheetView>
  </sheetViews>
  <sheetFormatPr defaultRowHeight="12.75" x14ac:dyDescent="0.2"/>
  <cols>
    <col min="1" max="1" width="4.7109375" style="9" customWidth="1"/>
    <col min="2" max="2" width="45.140625" style="9" customWidth="1"/>
    <col min="3" max="3" width="9.28515625" style="14" customWidth="1"/>
    <col min="4" max="4" width="8.42578125" style="9" customWidth="1"/>
    <col min="5" max="5" width="6.7109375" style="9" customWidth="1"/>
    <col min="6" max="6" width="7.28515625" style="9" customWidth="1"/>
    <col min="7" max="7" width="6.28515625" style="9" customWidth="1"/>
    <col min="8" max="8" width="10.140625" style="9" customWidth="1"/>
    <col min="9" max="9" width="6.85546875" style="9" customWidth="1"/>
    <col min="10" max="10" width="6.5703125" style="9" customWidth="1"/>
    <col min="11" max="11" width="5.85546875" style="9" customWidth="1"/>
    <col min="12" max="12" width="8.5703125" style="9" customWidth="1"/>
    <col min="13" max="13" width="7.7109375" style="9" customWidth="1"/>
    <col min="14" max="14" width="8.5703125" style="9" customWidth="1"/>
    <col min="15" max="18" width="4.140625" style="9" customWidth="1"/>
    <col min="19" max="16384" width="9.140625" style="9"/>
  </cols>
  <sheetData>
    <row r="1" spans="1:14" ht="12" customHeight="1" x14ac:dyDescent="0.2">
      <c r="B1" s="10"/>
      <c r="C1" s="11"/>
      <c r="D1" s="120"/>
      <c r="E1" s="121"/>
      <c r="F1" s="121"/>
      <c r="N1" s="53" t="s">
        <v>58</v>
      </c>
    </row>
    <row r="2" spans="1:14" ht="28.5" customHeight="1" x14ac:dyDescent="0.2">
      <c r="B2" s="79" t="s">
        <v>103</v>
      </c>
      <c r="C2" s="11"/>
      <c r="D2" s="12"/>
      <c r="E2" s="13"/>
      <c r="F2" s="13"/>
    </row>
    <row r="3" spans="1:14" ht="36.75" customHeight="1" x14ac:dyDescent="0.2">
      <c r="A3" s="98" t="s">
        <v>108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</row>
    <row r="4" spans="1:14" x14ac:dyDescent="0.2">
      <c r="A4" s="15"/>
      <c r="B4" s="15"/>
      <c r="C4" s="16"/>
      <c r="D4" s="17"/>
      <c r="E4" s="17"/>
      <c r="F4" s="17"/>
      <c r="G4" s="18"/>
      <c r="N4" s="61" t="s">
        <v>29</v>
      </c>
    </row>
    <row r="5" spans="1:14" ht="17.25" customHeight="1" x14ac:dyDescent="0.2">
      <c r="A5" s="108" t="s">
        <v>60</v>
      </c>
      <c r="B5" s="108" t="s">
        <v>30</v>
      </c>
      <c r="C5" s="97" t="s">
        <v>82</v>
      </c>
      <c r="D5" s="97" t="s">
        <v>46</v>
      </c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4" ht="21.75" customHeight="1" x14ac:dyDescent="0.2">
      <c r="A6" s="108"/>
      <c r="B6" s="108"/>
      <c r="C6" s="97"/>
      <c r="D6" s="94" t="s">
        <v>31</v>
      </c>
      <c r="E6" s="103" t="s">
        <v>66</v>
      </c>
      <c r="F6" s="104"/>
      <c r="G6" s="104"/>
      <c r="H6" s="104"/>
      <c r="I6" s="104"/>
      <c r="J6" s="104"/>
      <c r="K6" s="104"/>
      <c r="L6" s="104"/>
      <c r="M6" s="104"/>
      <c r="N6" s="105"/>
    </row>
    <row r="7" spans="1:14" ht="19.5" customHeight="1" x14ac:dyDescent="0.2">
      <c r="A7" s="108"/>
      <c r="B7" s="108"/>
      <c r="C7" s="97"/>
      <c r="D7" s="95"/>
      <c r="E7" s="97" t="s">
        <v>61</v>
      </c>
      <c r="F7" s="97"/>
      <c r="G7" s="97"/>
      <c r="H7" s="97"/>
      <c r="I7" s="107" t="s">
        <v>62</v>
      </c>
      <c r="J7" s="107"/>
      <c r="K7" s="107"/>
      <c r="L7" s="107"/>
      <c r="M7" s="97" t="s">
        <v>80</v>
      </c>
      <c r="N7" s="97" t="s">
        <v>63</v>
      </c>
    </row>
    <row r="8" spans="1:14" ht="60.75" customHeight="1" x14ac:dyDescent="0.2">
      <c r="A8" s="108"/>
      <c r="B8" s="108"/>
      <c r="C8" s="97"/>
      <c r="D8" s="96"/>
      <c r="E8" s="78" t="s">
        <v>33</v>
      </c>
      <c r="F8" s="77" t="s">
        <v>34</v>
      </c>
      <c r="G8" s="77" t="s">
        <v>35</v>
      </c>
      <c r="H8" s="77" t="s">
        <v>64</v>
      </c>
      <c r="I8" s="77" t="s">
        <v>33</v>
      </c>
      <c r="J8" s="77" t="s">
        <v>34</v>
      </c>
      <c r="K8" s="77" t="s">
        <v>35</v>
      </c>
      <c r="L8" s="77" t="s">
        <v>65</v>
      </c>
      <c r="M8" s="97"/>
      <c r="N8" s="97"/>
    </row>
    <row r="9" spans="1:14" s="114" customFormat="1" ht="13.5" customHeight="1" x14ac:dyDescent="0.25">
      <c r="A9" s="56" t="s">
        <v>33</v>
      </c>
      <c r="B9" s="56" t="s">
        <v>34</v>
      </c>
      <c r="C9" s="57">
        <v>1</v>
      </c>
      <c r="D9" s="56">
        <v>2</v>
      </c>
      <c r="E9" s="56">
        <v>3</v>
      </c>
      <c r="F9" s="56">
        <v>4</v>
      </c>
      <c r="G9" s="28">
        <v>5</v>
      </c>
      <c r="H9" s="29">
        <v>6</v>
      </c>
      <c r="I9" s="29">
        <v>7</v>
      </c>
      <c r="J9" s="29">
        <v>8</v>
      </c>
      <c r="K9" s="29">
        <v>9</v>
      </c>
      <c r="L9" s="29">
        <v>10</v>
      </c>
      <c r="M9" s="29">
        <v>11</v>
      </c>
      <c r="N9" s="29">
        <v>12</v>
      </c>
    </row>
    <row r="10" spans="1:14" s="114" customFormat="1" ht="18" customHeight="1" x14ac:dyDescent="0.2">
      <c r="A10" s="34" t="s">
        <v>3</v>
      </c>
      <c r="B10" s="35" t="s">
        <v>83</v>
      </c>
      <c r="C10" s="36">
        <f>C11+C15+C16</f>
        <v>249</v>
      </c>
      <c r="D10" s="36">
        <f>SUM(D11:D16)</f>
        <v>95</v>
      </c>
      <c r="E10" s="36">
        <f t="shared" ref="E10:N10" si="0">SUM(E11:E16)</f>
        <v>9</v>
      </c>
      <c r="F10" s="36">
        <f t="shared" si="0"/>
        <v>49</v>
      </c>
      <c r="G10" s="36">
        <f t="shared" si="0"/>
        <v>27</v>
      </c>
      <c r="H10" s="36">
        <f t="shared" si="0"/>
        <v>99</v>
      </c>
      <c r="I10" s="36">
        <f t="shared" si="0"/>
        <v>63</v>
      </c>
      <c r="J10" s="36">
        <f t="shared" si="0"/>
        <v>34</v>
      </c>
      <c r="K10" s="36">
        <f t="shared" si="0"/>
        <v>0</v>
      </c>
      <c r="L10" s="36">
        <f t="shared" si="0"/>
        <v>60</v>
      </c>
      <c r="M10" s="36">
        <f t="shared" si="0"/>
        <v>19</v>
      </c>
      <c r="N10" s="36">
        <f t="shared" si="0"/>
        <v>244</v>
      </c>
    </row>
    <row r="11" spans="1:14" s="115" customFormat="1" ht="18" customHeight="1" x14ac:dyDescent="0.2">
      <c r="A11" s="27">
        <v>1</v>
      </c>
      <c r="B11" s="44" t="s">
        <v>75</v>
      </c>
      <c r="C11" s="41">
        <f>SUM(C12:C14)</f>
        <v>225</v>
      </c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  <row r="12" spans="1:14" s="115" customFormat="1" ht="18" customHeight="1" x14ac:dyDescent="0.2">
      <c r="A12" s="27"/>
      <c r="B12" s="40" t="s">
        <v>76</v>
      </c>
      <c r="C12" s="41">
        <v>197</v>
      </c>
      <c r="D12" s="41">
        <v>87</v>
      </c>
      <c r="E12" s="41">
        <v>8</v>
      </c>
      <c r="F12" s="41">
        <v>42</v>
      </c>
      <c r="G12" s="41">
        <v>23</v>
      </c>
      <c r="H12" s="41">
        <v>82</v>
      </c>
      <c r="I12" s="41">
        <v>57</v>
      </c>
      <c r="J12" s="41">
        <v>32</v>
      </c>
      <c r="K12" s="127"/>
      <c r="L12" s="127">
        <v>45</v>
      </c>
      <c r="M12" s="127">
        <v>8</v>
      </c>
      <c r="N12" s="127">
        <v>195</v>
      </c>
    </row>
    <row r="13" spans="1:14" s="115" customFormat="1" ht="18" customHeight="1" x14ac:dyDescent="0.2">
      <c r="A13" s="27"/>
      <c r="B13" s="40" t="s">
        <v>77</v>
      </c>
      <c r="C13" s="41">
        <v>2</v>
      </c>
      <c r="D13" s="41">
        <v>1</v>
      </c>
      <c r="E13" s="41"/>
      <c r="F13" s="41">
        <v>1</v>
      </c>
      <c r="G13" s="41"/>
      <c r="H13" s="41"/>
      <c r="I13" s="41">
        <v>1</v>
      </c>
      <c r="J13" s="41"/>
      <c r="K13" s="127"/>
      <c r="L13" s="127">
        <v>1</v>
      </c>
      <c r="M13" s="127"/>
      <c r="N13" s="127">
        <v>2</v>
      </c>
    </row>
    <row r="14" spans="1:14" s="115" customFormat="1" ht="18" customHeight="1" x14ac:dyDescent="0.2">
      <c r="A14" s="27"/>
      <c r="B14" s="40" t="s">
        <v>78</v>
      </c>
      <c r="C14" s="41">
        <v>26</v>
      </c>
      <c r="D14" s="41">
        <v>4</v>
      </c>
      <c r="E14" s="41"/>
      <c r="F14" s="41">
        <v>5</v>
      </c>
      <c r="G14" s="41">
        <v>4</v>
      </c>
      <c r="H14" s="41">
        <v>13</v>
      </c>
      <c r="I14" s="41">
        <v>3</v>
      </c>
      <c r="J14" s="41">
        <v>2</v>
      </c>
      <c r="K14" s="127"/>
      <c r="L14" s="127">
        <v>13</v>
      </c>
      <c r="M14" s="127">
        <v>9</v>
      </c>
      <c r="N14" s="127">
        <v>26</v>
      </c>
    </row>
    <row r="15" spans="1:14" s="115" customFormat="1" ht="18" customHeight="1" x14ac:dyDescent="0.2">
      <c r="A15" s="43">
        <v>2</v>
      </c>
      <c r="B15" s="44" t="s">
        <v>67</v>
      </c>
      <c r="C15" s="45">
        <v>24</v>
      </c>
      <c r="D15" s="122">
        <v>3</v>
      </c>
      <c r="E15" s="123">
        <v>1</v>
      </c>
      <c r="F15" s="123">
        <v>1</v>
      </c>
      <c r="G15" s="123"/>
      <c r="H15" s="41">
        <v>4</v>
      </c>
      <c r="I15" s="41">
        <v>2</v>
      </c>
      <c r="J15" s="41"/>
      <c r="K15" s="127"/>
      <c r="L15" s="127">
        <v>1</v>
      </c>
      <c r="M15" s="127">
        <v>2</v>
      </c>
      <c r="N15" s="127">
        <v>21</v>
      </c>
    </row>
    <row r="16" spans="1:14" s="115" customFormat="1" ht="18" customHeight="1" x14ac:dyDescent="0.2">
      <c r="A16" s="43">
        <v>3</v>
      </c>
      <c r="B16" s="48" t="s">
        <v>68</v>
      </c>
      <c r="C16" s="45"/>
      <c r="D16" s="124"/>
      <c r="E16" s="123"/>
      <c r="F16" s="123"/>
      <c r="G16" s="123"/>
      <c r="H16" s="27"/>
      <c r="I16" s="27"/>
      <c r="J16" s="27"/>
      <c r="K16" s="128"/>
      <c r="L16" s="128"/>
      <c r="M16" s="128"/>
      <c r="N16" s="128"/>
    </row>
    <row r="17" spans="1:28" s="114" customFormat="1" ht="18" customHeight="1" x14ac:dyDescent="0.2">
      <c r="A17" s="58" t="s">
        <v>14</v>
      </c>
      <c r="B17" s="59" t="s">
        <v>84</v>
      </c>
      <c r="C17" s="60">
        <f>SUM(C18:C23)</f>
        <v>249</v>
      </c>
      <c r="D17" s="36">
        <f>SUM(D18:D23)</f>
        <v>95</v>
      </c>
      <c r="E17" s="36">
        <f t="shared" ref="E17:N17" si="1">SUM(E18:E23)</f>
        <v>9</v>
      </c>
      <c r="F17" s="36">
        <f t="shared" si="1"/>
        <v>49</v>
      </c>
      <c r="G17" s="36">
        <f t="shared" si="1"/>
        <v>27</v>
      </c>
      <c r="H17" s="36">
        <f t="shared" si="1"/>
        <v>99</v>
      </c>
      <c r="I17" s="36">
        <f t="shared" si="1"/>
        <v>63</v>
      </c>
      <c r="J17" s="36">
        <f t="shared" si="1"/>
        <v>34</v>
      </c>
      <c r="K17" s="36">
        <f t="shared" si="1"/>
        <v>0</v>
      </c>
      <c r="L17" s="36">
        <f t="shared" si="1"/>
        <v>60</v>
      </c>
      <c r="M17" s="36">
        <f t="shared" si="1"/>
        <v>19</v>
      </c>
      <c r="N17" s="36">
        <f t="shared" si="1"/>
        <v>244</v>
      </c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</row>
    <row r="18" spans="1:28" s="115" customFormat="1" ht="18" customHeight="1" x14ac:dyDescent="0.2">
      <c r="A18" s="43">
        <v>1</v>
      </c>
      <c r="B18" s="44" t="s">
        <v>69</v>
      </c>
      <c r="C18" s="45">
        <v>2</v>
      </c>
      <c r="D18" s="122">
        <v>0</v>
      </c>
      <c r="E18" s="123"/>
      <c r="F18" s="123"/>
      <c r="G18" s="123"/>
      <c r="H18" s="41">
        <v>2</v>
      </c>
      <c r="I18" s="41">
        <v>1</v>
      </c>
      <c r="J18" s="41"/>
      <c r="K18" s="127"/>
      <c r="L18" s="127">
        <v>1</v>
      </c>
      <c r="M18" s="127"/>
      <c r="N18" s="127">
        <v>1</v>
      </c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</row>
    <row r="19" spans="1:28" s="115" customFormat="1" ht="18" customHeight="1" x14ac:dyDescent="0.2">
      <c r="A19" s="43">
        <v>2</v>
      </c>
      <c r="B19" s="48" t="s">
        <v>70</v>
      </c>
      <c r="C19" s="45">
        <f>121+6</f>
        <v>127</v>
      </c>
      <c r="D19" s="122">
        <f>51+3</f>
        <v>54</v>
      </c>
      <c r="E19" s="123">
        <v>1</v>
      </c>
      <c r="F19" s="123">
        <v>19</v>
      </c>
      <c r="G19" s="123">
        <v>20</v>
      </c>
      <c r="H19" s="41">
        <f>80+3</f>
        <v>83</v>
      </c>
      <c r="I19" s="41">
        <f>29+1</f>
        <v>30</v>
      </c>
      <c r="J19" s="41">
        <v>25</v>
      </c>
      <c r="K19" s="127"/>
      <c r="L19" s="127">
        <v>31</v>
      </c>
      <c r="M19" s="127">
        <v>10</v>
      </c>
      <c r="N19" s="127">
        <f>120+5</f>
        <v>125</v>
      </c>
      <c r="P19" s="64"/>
      <c r="Q19" s="65"/>
      <c r="R19" s="66"/>
      <c r="S19" s="66"/>
      <c r="T19" s="66"/>
      <c r="U19" s="67"/>
      <c r="V19" s="67"/>
      <c r="W19" s="67"/>
      <c r="X19" s="130"/>
      <c r="Y19" s="130"/>
      <c r="Z19" s="130"/>
      <c r="AA19" s="130"/>
      <c r="AB19" s="130"/>
    </row>
    <row r="20" spans="1:28" s="115" customFormat="1" ht="18" customHeight="1" x14ac:dyDescent="0.2">
      <c r="A20" s="39">
        <v>3</v>
      </c>
      <c r="B20" s="48" t="s">
        <v>71</v>
      </c>
      <c r="C20" s="45">
        <f>102+18</f>
        <v>120</v>
      </c>
      <c r="D20" s="122">
        <v>41</v>
      </c>
      <c r="E20" s="123">
        <f>7+1</f>
        <v>8</v>
      </c>
      <c r="F20" s="123">
        <f>29+1</f>
        <v>30</v>
      </c>
      <c r="G20" s="123">
        <v>7</v>
      </c>
      <c r="H20" s="41">
        <f>13+1</f>
        <v>14</v>
      </c>
      <c r="I20" s="41">
        <f>31+1</f>
        <v>32</v>
      </c>
      <c r="J20" s="41">
        <v>9</v>
      </c>
      <c r="K20" s="127"/>
      <c r="L20" s="127">
        <f>27+1</f>
        <v>28</v>
      </c>
      <c r="M20" s="127">
        <f>7+2</f>
        <v>9</v>
      </c>
      <c r="N20" s="127">
        <f>102+16</f>
        <v>118</v>
      </c>
      <c r="P20" s="64"/>
      <c r="Q20" s="65"/>
      <c r="R20" s="66"/>
      <c r="S20" s="66"/>
      <c r="T20" s="66"/>
      <c r="U20" s="67"/>
      <c r="V20" s="67"/>
      <c r="W20" s="67"/>
      <c r="X20" s="130"/>
      <c r="Y20" s="130"/>
      <c r="Z20" s="130"/>
      <c r="AA20" s="130"/>
      <c r="AB20" s="130"/>
    </row>
    <row r="21" spans="1:28" s="115" customFormat="1" ht="18" customHeight="1" x14ac:dyDescent="0.2">
      <c r="A21" s="43">
        <v>4</v>
      </c>
      <c r="B21" s="48" t="s">
        <v>72</v>
      </c>
      <c r="C21" s="45"/>
      <c r="D21" s="125"/>
      <c r="E21" s="126"/>
      <c r="F21" s="126"/>
      <c r="G21" s="126"/>
      <c r="H21" s="27"/>
      <c r="I21" s="27"/>
      <c r="J21" s="27"/>
      <c r="K21" s="128"/>
      <c r="L21" s="128"/>
      <c r="M21" s="128"/>
      <c r="N21" s="128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</row>
    <row r="22" spans="1:28" s="115" customFormat="1" ht="18" customHeight="1" x14ac:dyDescent="0.2">
      <c r="A22" s="39">
        <v>5</v>
      </c>
      <c r="B22" s="48" t="s">
        <v>73</v>
      </c>
      <c r="C22" s="45"/>
      <c r="D22" s="125"/>
      <c r="E22" s="126"/>
      <c r="F22" s="126"/>
      <c r="G22" s="126"/>
      <c r="H22" s="27"/>
      <c r="I22" s="27"/>
      <c r="J22" s="27"/>
      <c r="K22" s="128"/>
      <c r="L22" s="128"/>
      <c r="M22" s="128"/>
      <c r="N22" s="128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</row>
    <row r="23" spans="1:28" s="115" customFormat="1" ht="18" customHeight="1" x14ac:dyDescent="0.2">
      <c r="A23" s="43">
        <v>6</v>
      </c>
      <c r="B23" s="44" t="s">
        <v>74</v>
      </c>
      <c r="C23" s="45"/>
      <c r="D23" s="125"/>
      <c r="E23" s="126"/>
      <c r="F23" s="126"/>
      <c r="G23" s="126"/>
      <c r="H23" s="27"/>
      <c r="I23" s="27"/>
      <c r="J23" s="27"/>
      <c r="K23" s="128"/>
      <c r="L23" s="128"/>
      <c r="M23" s="128"/>
      <c r="N23" s="128"/>
    </row>
    <row r="24" spans="1:28" s="115" customFormat="1" ht="7.5" customHeight="1" x14ac:dyDescent="0.2">
      <c r="A24" s="62"/>
      <c r="B24" s="63"/>
      <c r="C24" s="64"/>
      <c r="D24" s="65"/>
      <c r="E24" s="66"/>
      <c r="F24" s="66"/>
      <c r="G24" s="66"/>
      <c r="H24" s="67"/>
      <c r="I24" s="67"/>
      <c r="J24" s="67"/>
      <c r="K24" s="130"/>
      <c r="L24" s="130"/>
      <c r="M24" s="130"/>
      <c r="N24" s="130"/>
    </row>
    <row r="25" spans="1:28" s="115" customFormat="1" ht="48" customHeight="1" x14ac:dyDescent="0.2">
      <c r="A25" s="106" t="s">
        <v>81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</row>
    <row r="26" spans="1:28" s="114" customFormat="1" ht="15.75" x14ac:dyDescent="0.25">
      <c r="A26" s="131"/>
      <c r="B26" s="131"/>
      <c r="C26" s="132"/>
      <c r="D26" s="132"/>
      <c r="E26" s="132"/>
      <c r="F26" s="132"/>
      <c r="G26" s="132"/>
      <c r="K26" s="6" t="s">
        <v>114</v>
      </c>
    </row>
    <row r="27" spans="1:28" s="21" customFormat="1" ht="16.5" customHeight="1" x14ac:dyDescent="0.25">
      <c r="A27" s="22"/>
      <c r="C27" s="19"/>
      <c r="D27" s="20"/>
      <c r="E27" s="20"/>
      <c r="F27" s="20"/>
      <c r="G27" s="20"/>
      <c r="K27" s="109" t="s">
        <v>106</v>
      </c>
      <c r="M27" s="6"/>
      <c r="N27" s="6"/>
      <c r="O27" s="6"/>
      <c r="P27" s="6"/>
      <c r="Q27" s="6"/>
      <c r="R27" s="6"/>
      <c r="S27" s="6"/>
    </row>
    <row r="28" spans="1:28" ht="16.5" customHeight="1" x14ac:dyDescent="0.25">
      <c r="A28" s="23"/>
      <c r="B28" s="14"/>
      <c r="C28" s="9"/>
      <c r="D28" s="17"/>
      <c r="F28" s="17"/>
      <c r="G28" s="17"/>
      <c r="M28" s="109"/>
      <c r="N28" s="109"/>
      <c r="O28" s="109"/>
      <c r="P28" s="109"/>
      <c r="Q28" s="109"/>
      <c r="R28" s="109"/>
      <c r="S28" s="109"/>
    </row>
    <row r="29" spans="1:28" s="136" customFormat="1" ht="15.75" customHeight="1" x14ac:dyDescent="0.15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4"/>
      <c r="L29" s="55"/>
      <c r="M29" s="55"/>
      <c r="N29" s="55"/>
      <c r="O29" s="55"/>
      <c r="P29" s="55"/>
    </row>
    <row r="30" spans="1:28" s="135" customFormat="1" ht="11.25" x14ac:dyDescent="0.2">
      <c r="A30" s="137"/>
      <c r="C30" s="133"/>
      <c r="D30" s="134"/>
      <c r="E30" s="134"/>
      <c r="F30" s="134"/>
      <c r="G30" s="134"/>
    </row>
    <row r="31" spans="1:28" s="114" customFormat="1" x14ac:dyDescent="0.2">
      <c r="A31" s="138"/>
      <c r="B31" s="139"/>
      <c r="D31" s="140"/>
      <c r="F31" s="140"/>
      <c r="G31" s="140"/>
    </row>
    <row r="32" spans="1:28" s="114" customFormat="1" x14ac:dyDescent="0.2">
      <c r="C32" s="139"/>
    </row>
  </sheetData>
  <mergeCells count="12">
    <mergeCell ref="N7:N8"/>
    <mergeCell ref="A25:N25"/>
    <mergeCell ref="A3:N3"/>
    <mergeCell ref="A5:A8"/>
    <mergeCell ref="B5:B8"/>
    <mergeCell ref="C5:C8"/>
    <mergeCell ref="D5:N5"/>
    <mergeCell ref="D6:D8"/>
    <mergeCell ref="E6:N6"/>
    <mergeCell ref="E7:H7"/>
    <mergeCell ref="I7:L7"/>
    <mergeCell ref="M7:M8"/>
  </mergeCells>
  <dataValidations count="1">
    <dataValidation type="whole" allowBlank="1" showInputMessage="1" showErrorMessage="1" errorTitle="Lỗi" error="Chỉ được nhập số!" promptTitle="Nhập sô!" prompt="Nhập số liệu" sqref="E18:G24 E15:G16 R19:T20">
      <formula1>0</formula1>
      <formula2>9999999</formula2>
    </dataValidation>
  </dataValidations>
  <printOptions horizontalCentered="1"/>
  <pageMargins left="0" right="0" top="0.28000000000000003" bottom="0.2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opLeftCell="A37" workbookViewId="0">
      <selection activeCell="G47" sqref="G47"/>
    </sheetView>
  </sheetViews>
  <sheetFormatPr defaultColWidth="9.85546875" defaultRowHeight="15.75" x14ac:dyDescent="0.25"/>
  <cols>
    <col min="1" max="1" width="5.5703125" style="142" customWidth="1"/>
    <col min="2" max="2" width="32.85546875" style="142" customWidth="1"/>
    <col min="3" max="3" width="18.140625" style="142" customWidth="1"/>
    <col min="4" max="4" width="17.5703125" style="142" customWidth="1"/>
    <col min="5" max="5" width="19.140625" style="142" customWidth="1"/>
    <col min="6" max="16384" width="9.85546875" style="142"/>
  </cols>
  <sheetData>
    <row r="1" spans="1:5" x14ac:dyDescent="0.25">
      <c r="A1" s="141" t="s">
        <v>109</v>
      </c>
      <c r="B1" s="141"/>
      <c r="C1" s="141"/>
    </row>
    <row r="2" spans="1:5" ht="16.5" customHeight="1" x14ac:dyDescent="0.25">
      <c r="A2" s="143" t="s">
        <v>110</v>
      </c>
      <c r="B2" s="143"/>
      <c r="C2" s="143"/>
    </row>
    <row r="3" spans="1:5" ht="16.5" customHeight="1" x14ac:dyDescent="0.25">
      <c r="A3" s="143" t="s">
        <v>111</v>
      </c>
      <c r="B3" s="143"/>
      <c r="C3" s="143"/>
      <c r="E3" s="144" t="s">
        <v>79</v>
      </c>
    </row>
    <row r="4" spans="1:5" ht="15.75" customHeight="1" x14ac:dyDescent="0.25">
      <c r="A4" s="145"/>
      <c r="D4" s="146"/>
      <c r="E4" s="147"/>
    </row>
    <row r="5" spans="1:5" ht="63.75" customHeight="1" x14ac:dyDescent="0.25">
      <c r="A5" s="148" t="s">
        <v>112</v>
      </c>
      <c r="B5" s="148"/>
      <c r="C5" s="148"/>
      <c r="D5" s="148"/>
      <c r="E5" s="148"/>
    </row>
    <row r="6" spans="1:5" ht="21" customHeight="1" x14ac:dyDescent="0.25">
      <c r="A6" s="147"/>
      <c r="E6" s="149" t="s">
        <v>0</v>
      </c>
    </row>
    <row r="7" spans="1:5" ht="49.5" customHeight="1" x14ac:dyDescent="0.25">
      <c r="A7" s="150" t="s">
        <v>1</v>
      </c>
      <c r="B7" s="150" t="s">
        <v>2</v>
      </c>
      <c r="C7" s="151" t="s">
        <v>26</v>
      </c>
      <c r="D7" s="151" t="s">
        <v>25</v>
      </c>
      <c r="E7" s="151" t="s">
        <v>24</v>
      </c>
    </row>
    <row r="8" spans="1:5" ht="24.95" customHeight="1" x14ac:dyDescent="0.25">
      <c r="A8" s="152" t="s">
        <v>3</v>
      </c>
      <c r="B8" s="153" t="s">
        <v>4</v>
      </c>
      <c r="C8" s="154">
        <f>C9+C12</f>
        <v>7387</v>
      </c>
      <c r="D8" s="154">
        <f>D9+D12</f>
        <v>8054.6749999999993</v>
      </c>
      <c r="E8" s="154">
        <f>E9+E12</f>
        <v>9022.875</v>
      </c>
    </row>
    <row r="9" spans="1:5" ht="24.95" customHeight="1" x14ac:dyDescent="0.25">
      <c r="A9" s="155">
        <v>1</v>
      </c>
      <c r="B9" s="156" t="s">
        <v>5</v>
      </c>
      <c r="C9" s="154">
        <f>C10+C11</f>
        <v>5561</v>
      </c>
      <c r="D9" s="154">
        <f>D11</f>
        <v>3485.6749999999997</v>
      </c>
      <c r="E9" s="154">
        <f>E11</f>
        <v>4182.875</v>
      </c>
    </row>
    <row r="10" spans="1:5" ht="24.95" customHeight="1" x14ac:dyDescent="0.25">
      <c r="A10" s="155"/>
      <c r="B10" s="157" t="s">
        <v>6</v>
      </c>
      <c r="C10" s="154"/>
      <c r="D10" s="154"/>
      <c r="E10" s="154"/>
    </row>
    <row r="11" spans="1:5" ht="24.95" customHeight="1" x14ac:dyDescent="0.25">
      <c r="A11" s="158"/>
      <c r="B11" s="157" t="s">
        <v>7</v>
      </c>
      <c r="C11" s="159">
        <v>5561</v>
      </c>
      <c r="D11" s="159">
        <f>265*5+1197*3.975-(771+3558)*60%</f>
        <v>3485.6749999999997</v>
      </c>
      <c r="E11" s="159">
        <f>3486*20%+D11</f>
        <v>4182.875</v>
      </c>
    </row>
    <row r="12" spans="1:5" ht="24.95" customHeight="1" x14ac:dyDescent="0.25">
      <c r="A12" s="155">
        <v>2</v>
      </c>
      <c r="B12" s="156" t="s">
        <v>8</v>
      </c>
      <c r="C12" s="154">
        <f>C14+C15+C16</f>
        <v>1826</v>
      </c>
      <c r="D12" s="154">
        <f>D14+D15+D16</f>
        <v>4569</v>
      </c>
      <c r="E12" s="154">
        <f>E14+E15+E16</f>
        <v>4840</v>
      </c>
    </row>
    <row r="13" spans="1:5" ht="24.95" customHeight="1" x14ac:dyDescent="0.25">
      <c r="A13" s="158"/>
      <c r="B13" s="48" t="s">
        <v>9</v>
      </c>
      <c r="C13" s="154"/>
      <c r="D13" s="154"/>
      <c r="E13" s="154"/>
    </row>
    <row r="14" spans="1:5" ht="24.95" customHeight="1" x14ac:dyDescent="0.25">
      <c r="A14" s="158"/>
      <c r="B14" s="160" t="s">
        <v>10</v>
      </c>
      <c r="C14" s="159">
        <v>258</v>
      </c>
      <c r="D14" s="159">
        <v>771</v>
      </c>
      <c r="E14" s="159">
        <v>835</v>
      </c>
    </row>
    <row r="15" spans="1:5" ht="24.95" customHeight="1" x14ac:dyDescent="0.25">
      <c r="A15" s="158"/>
      <c r="B15" s="160" t="s">
        <v>11</v>
      </c>
      <c r="C15" s="159">
        <v>1261</v>
      </c>
      <c r="D15" s="159">
        <v>3558</v>
      </c>
      <c r="E15" s="159">
        <v>3600</v>
      </c>
    </row>
    <row r="16" spans="1:5" ht="24.95" customHeight="1" x14ac:dyDescent="0.25">
      <c r="A16" s="158"/>
      <c r="B16" s="160" t="s">
        <v>12</v>
      </c>
      <c r="C16" s="159">
        <v>307</v>
      </c>
      <c r="D16" s="159">
        <v>240</v>
      </c>
      <c r="E16" s="159">
        <v>405</v>
      </c>
    </row>
    <row r="17" spans="1:5" ht="24.95" customHeight="1" x14ac:dyDescent="0.25">
      <c r="A17" s="155">
        <v>3</v>
      </c>
      <c r="B17" s="156" t="s">
        <v>13</v>
      </c>
      <c r="C17" s="161"/>
      <c r="D17" s="161"/>
      <c r="E17" s="161"/>
    </row>
    <row r="18" spans="1:5" ht="24.95" customHeight="1" x14ac:dyDescent="0.25">
      <c r="A18" s="152" t="s">
        <v>14</v>
      </c>
      <c r="B18" s="153" t="s">
        <v>15</v>
      </c>
      <c r="C18" s="162">
        <f>C19+C25</f>
        <v>7339</v>
      </c>
      <c r="D18" s="162">
        <f>D20+D25</f>
        <v>7989.6749999999993</v>
      </c>
      <c r="E18" s="162">
        <f>E19+E25</f>
        <v>8960.875</v>
      </c>
    </row>
    <row r="19" spans="1:5" ht="24.95" customHeight="1" x14ac:dyDescent="0.25">
      <c r="A19" s="152">
        <v>1</v>
      </c>
      <c r="B19" s="153" t="s">
        <v>16</v>
      </c>
      <c r="C19" s="162">
        <f>C20</f>
        <v>5561</v>
      </c>
      <c r="D19" s="162">
        <f>D20</f>
        <v>3485.6749999999997</v>
      </c>
      <c r="E19" s="162">
        <f>E20</f>
        <v>4182.875</v>
      </c>
    </row>
    <row r="20" spans="1:5" ht="24.95" customHeight="1" x14ac:dyDescent="0.25">
      <c r="A20" s="155">
        <v>1.1000000000000001</v>
      </c>
      <c r="B20" s="163" t="s">
        <v>17</v>
      </c>
      <c r="C20" s="162">
        <f>C22+C23</f>
        <v>5561</v>
      </c>
      <c r="D20" s="162">
        <f>D23</f>
        <v>3485.6749999999997</v>
      </c>
      <c r="E20" s="162">
        <f>E23</f>
        <v>4182.875</v>
      </c>
    </row>
    <row r="21" spans="1:5" ht="24.95" customHeight="1" x14ac:dyDescent="0.25">
      <c r="A21" s="164"/>
      <c r="B21" s="156" t="s">
        <v>5</v>
      </c>
      <c r="C21" s="165"/>
      <c r="D21" s="165"/>
      <c r="E21" s="165"/>
    </row>
    <row r="22" spans="1:5" ht="24.95" customHeight="1" x14ac:dyDescent="0.25">
      <c r="A22" s="164"/>
      <c r="B22" s="157" t="s">
        <v>6</v>
      </c>
      <c r="C22" s="165"/>
      <c r="D22" s="165"/>
      <c r="E22" s="165"/>
    </row>
    <row r="23" spans="1:5" ht="24.95" customHeight="1" x14ac:dyDescent="0.25">
      <c r="A23" s="164"/>
      <c r="B23" s="157" t="s">
        <v>7</v>
      </c>
      <c r="C23" s="165">
        <v>5561</v>
      </c>
      <c r="D23" s="165">
        <f>D11</f>
        <v>3485.6749999999997</v>
      </c>
      <c r="E23" s="165">
        <f>E11</f>
        <v>4182.875</v>
      </c>
    </row>
    <row r="24" spans="1:5" ht="24.95" customHeight="1" x14ac:dyDescent="0.25">
      <c r="A24" s="164"/>
      <c r="B24" s="156" t="s">
        <v>13</v>
      </c>
      <c r="C24" s="165"/>
      <c r="D24" s="165"/>
      <c r="E24" s="165"/>
    </row>
    <row r="25" spans="1:5" ht="24.95" customHeight="1" x14ac:dyDescent="0.25">
      <c r="A25" s="155">
        <v>1.2</v>
      </c>
      <c r="B25" s="163" t="s">
        <v>18</v>
      </c>
      <c r="C25" s="166">
        <f>C26+C27+C28</f>
        <v>1778</v>
      </c>
      <c r="D25" s="166">
        <f>D26+D27+D28</f>
        <v>4504</v>
      </c>
      <c r="E25" s="166">
        <f>E26+E27+E28</f>
        <v>4778</v>
      </c>
    </row>
    <row r="26" spans="1:5" ht="24.95" customHeight="1" x14ac:dyDescent="0.25">
      <c r="A26" s="155"/>
      <c r="B26" s="160" t="s">
        <v>10</v>
      </c>
      <c r="C26" s="167">
        <v>257</v>
      </c>
      <c r="D26" s="167">
        <f>D14</f>
        <v>771</v>
      </c>
      <c r="E26" s="167">
        <f>E14</f>
        <v>835</v>
      </c>
    </row>
    <row r="27" spans="1:5" ht="24.95" customHeight="1" x14ac:dyDescent="0.25">
      <c r="A27" s="155"/>
      <c r="B27" s="160" t="s">
        <v>11</v>
      </c>
      <c r="C27" s="167">
        <v>1261</v>
      </c>
      <c r="D27" s="167">
        <f>D15</f>
        <v>3558</v>
      </c>
      <c r="E27" s="167">
        <f>E15</f>
        <v>3600</v>
      </c>
    </row>
    <row r="28" spans="1:5" ht="24.95" customHeight="1" x14ac:dyDescent="0.25">
      <c r="A28" s="155"/>
      <c r="B28" s="160" t="s">
        <v>12</v>
      </c>
      <c r="C28" s="167">
        <v>260</v>
      </c>
      <c r="D28" s="167">
        <v>175</v>
      </c>
      <c r="E28" s="167">
        <v>343</v>
      </c>
    </row>
    <row r="29" spans="1:5" ht="24.95" customHeight="1" x14ac:dyDescent="0.25">
      <c r="A29" s="152">
        <v>2</v>
      </c>
      <c r="B29" s="153" t="s">
        <v>19</v>
      </c>
      <c r="C29" s="165"/>
      <c r="D29" s="165"/>
      <c r="E29" s="165"/>
    </row>
    <row r="30" spans="1:5" ht="24.95" customHeight="1" x14ac:dyDescent="0.25">
      <c r="A30" s="155">
        <v>2.1</v>
      </c>
      <c r="B30" s="163" t="s">
        <v>17</v>
      </c>
      <c r="C30" s="165"/>
      <c r="D30" s="165"/>
      <c r="E30" s="165"/>
    </row>
    <row r="31" spans="1:5" ht="24.95" customHeight="1" x14ac:dyDescent="0.25">
      <c r="A31" s="164"/>
      <c r="B31" s="156" t="s">
        <v>5</v>
      </c>
      <c r="C31" s="165"/>
      <c r="D31" s="165"/>
      <c r="E31" s="165"/>
    </row>
    <row r="32" spans="1:5" ht="24.95" customHeight="1" x14ac:dyDescent="0.25">
      <c r="A32" s="164"/>
      <c r="B32" s="157" t="s">
        <v>6</v>
      </c>
      <c r="C32" s="165"/>
      <c r="D32" s="165"/>
      <c r="E32" s="165"/>
    </row>
    <row r="33" spans="1:6" ht="24.95" customHeight="1" x14ac:dyDescent="0.25">
      <c r="A33" s="158"/>
      <c r="B33" s="157" t="s">
        <v>7</v>
      </c>
      <c r="C33" s="165"/>
      <c r="D33" s="165"/>
      <c r="E33" s="165"/>
    </row>
    <row r="34" spans="1:6" ht="24.95" customHeight="1" x14ac:dyDescent="0.25">
      <c r="A34" s="158"/>
      <c r="B34" s="156" t="s">
        <v>13</v>
      </c>
      <c r="C34" s="165"/>
      <c r="D34" s="165"/>
      <c r="E34" s="165"/>
    </row>
    <row r="35" spans="1:6" ht="24.95" customHeight="1" x14ac:dyDescent="0.25">
      <c r="A35" s="155">
        <v>2.2000000000000002</v>
      </c>
      <c r="B35" s="8" t="s">
        <v>20</v>
      </c>
      <c r="C35" s="165"/>
      <c r="D35" s="165"/>
      <c r="E35" s="165"/>
    </row>
    <row r="36" spans="1:6" ht="32.25" customHeight="1" x14ac:dyDescent="0.25">
      <c r="A36" s="155"/>
      <c r="B36" s="1" t="s">
        <v>21</v>
      </c>
      <c r="C36" s="165"/>
      <c r="D36" s="165"/>
      <c r="E36" s="165"/>
    </row>
    <row r="37" spans="1:6" ht="24.95" customHeight="1" x14ac:dyDescent="0.25">
      <c r="A37" s="158"/>
      <c r="B37" s="2" t="s">
        <v>22</v>
      </c>
      <c r="C37" s="165"/>
      <c r="D37" s="165"/>
      <c r="E37" s="165"/>
    </row>
    <row r="38" spans="1:6" ht="31.5" customHeight="1" x14ac:dyDescent="0.25">
      <c r="A38" s="158"/>
      <c r="B38" s="2" t="s">
        <v>23</v>
      </c>
      <c r="C38" s="168"/>
      <c r="D38" s="168"/>
      <c r="E38" s="168"/>
    </row>
    <row r="39" spans="1:6" ht="33" customHeight="1" x14ac:dyDescent="0.25">
      <c r="A39" s="158"/>
      <c r="B39" s="3" t="s">
        <v>27</v>
      </c>
      <c r="C39" s="165"/>
      <c r="D39" s="165"/>
      <c r="E39" s="165"/>
    </row>
    <row r="41" spans="1:6" x14ac:dyDescent="0.25">
      <c r="D41" s="169" t="s">
        <v>28</v>
      </c>
      <c r="E41" s="169"/>
    </row>
    <row r="42" spans="1:6" x14ac:dyDescent="0.25">
      <c r="D42" s="170"/>
      <c r="E42" s="6"/>
      <c r="F42" s="4"/>
    </row>
    <row r="43" spans="1:6" x14ac:dyDescent="0.25">
      <c r="E43" s="7"/>
      <c r="F43" s="5"/>
    </row>
    <row r="46" spans="1:6" x14ac:dyDescent="0.25">
      <c r="C46" s="171" t="s">
        <v>113</v>
      </c>
      <c r="D46" s="171"/>
      <c r="E46" s="171"/>
    </row>
  </sheetData>
  <mergeCells count="5">
    <mergeCell ref="A1:C1"/>
    <mergeCell ref="A2:C2"/>
    <mergeCell ref="A3:C3"/>
    <mergeCell ref="A5:E5"/>
    <mergeCell ref="C46:E46"/>
  </mergeCells>
  <pageMargins left="0.52" right="0.54" top="0.5" bottom="0.5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01-Tuyển sinh, tốt nghiệp</vt:lpstr>
      <vt:lpstr>02-Kế hoạch đào tạo</vt:lpstr>
      <vt:lpstr>03-Giáo viên dạy nghề (2)</vt:lpstr>
      <vt:lpstr>04.Dự toán thu chi (2)</vt:lpstr>
      <vt:lpstr>'01-Tuyển sinh, tốt nghiệp'!Print_Titles</vt:lpstr>
      <vt:lpstr>'02-Kế hoạch đào tạo'!Print_Titles</vt:lpstr>
      <vt:lpstr>'04.Dự toán thu chi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Ho Van Si</cp:lastModifiedBy>
  <cp:lastPrinted>2016-11-25T08:07:38Z</cp:lastPrinted>
  <dcterms:created xsi:type="dcterms:W3CDTF">2016-11-11T06:41:42Z</dcterms:created>
  <dcterms:modified xsi:type="dcterms:W3CDTF">2016-11-25T08:28:19Z</dcterms:modified>
</cp:coreProperties>
</file>